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645" activeTab="4"/>
  </bookViews>
  <sheets>
    <sheet name="2017自治区第二批" sheetId="1" r:id="rId1"/>
    <sheet name="2017中央第二批" sheetId="2" r:id="rId2"/>
    <sheet name="2017预留机动" sheetId="3" r:id="rId3"/>
    <sheet name="2017自治区第三批" sheetId="4" r:id="rId4"/>
    <sheet name="2018第一批" sheetId="5" r:id="rId5"/>
  </sheets>
  <definedNames>
    <definedName name="_xlnm.Print_Titles" localSheetId="4">'2018第一批'!$4:$7</definedName>
  </definedNames>
  <calcPr fullCalcOnLoad="1"/>
</workbook>
</file>

<file path=xl/sharedStrings.xml><?xml version="1.0" encoding="utf-8"?>
<sst xmlns="http://schemas.openxmlformats.org/spreadsheetml/2006/main" count="636" uniqueCount="184">
  <si>
    <t>附件2-1</t>
  </si>
  <si>
    <t>2018年度为民办实事扶贫产业开发项目进度表（2017年自治区第二批资金项目）</t>
  </si>
  <si>
    <t>县、市     名  称</t>
  </si>
  <si>
    <t>项目计划个数</t>
  </si>
  <si>
    <t>项目竣工个数</t>
  </si>
  <si>
    <t>项目名称</t>
  </si>
  <si>
    <t>项目实施</t>
  </si>
  <si>
    <t>资金使用（万元）</t>
  </si>
  <si>
    <t>项目覆盖</t>
  </si>
  <si>
    <t>备注</t>
  </si>
  <si>
    <t>发展种植（亩）</t>
  </si>
  <si>
    <t>低产改造（亩）</t>
  </si>
  <si>
    <t>家禽养殖（万羽）</t>
  </si>
  <si>
    <t>家畜养殖(头/只)</t>
  </si>
  <si>
    <t>水产养殖(公斤)</t>
  </si>
  <si>
    <t>食用菌培育（棒）</t>
  </si>
  <si>
    <t>养蚕（张）</t>
  </si>
  <si>
    <t>其他</t>
  </si>
  <si>
    <t>1.财政专项扶贫资金</t>
  </si>
  <si>
    <t>2.市级财政资金</t>
  </si>
  <si>
    <t>3.县整合资金</t>
  </si>
  <si>
    <t>4.经营主体资金</t>
  </si>
  <si>
    <t>5.农户自筹</t>
  </si>
  <si>
    <t>已投入资金合计</t>
  </si>
  <si>
    <t>受益行政村</t>
  </si>
  <si>
    <t>受益贫困户</t>
  </si>
  <si>
    <t>计划数</t>
  </si>
  <si>
    <t>完工数</t>
  </si>
  <si>
    <t xml:space="preserve">完工率 </t>
  </si>
  <si>
    <t>计划资金</t>
  </si>
  <si>
    <t>完成报账</t>
  </si>
  <si>
    <t xml:space="preserve">占计划比率 </t>
  </si>
  <si>
    <t>总数(个)</t>
  </si>
  <si>
    <t>其中“十三五”贫困村(个)</t>
  </si>
  <si>
    <t>其中深度贫困村(个)</t>
  </si>
  <si>
    <t>其中面上村(个)</t>
  </si>
  <si>
    <t>（户）</t>
  </si>
  <si>
    <t>（人）</t>
  </si>
  <si>
    <t>中央资金</t>
  </si>
  <si>
    <t>自治区资金</t>
  </si>
  <si>
    <t>合计</t>
  </si>
  <si>
    <t>全区合计</t>
  </si>
  <si>
    <t>领导签字:：</t>
  </si>
  <si>
    <t>审核人：:</t>
  </si>
  <si>
    <t>填报人：:</t>
  </si>
  <si>
    <t>填报人联系电话：</t>
  </si>
  <si>
    <t>注：1.以奖代补项目也需要在“项目名称”栏中填写具体产业项目名称</t>
  </si>
  <si>
    <t xml:space="preserve">    2.如各县有表中所列类别以外的项目，请填在“其他”栏，并简述项目内容，各市上报时可此项不用汇总。</t>
  </si>
  <si>
    <t xml:space="preserve">    3.已投入资金合计＝财政扶贫资金中已完成报账的资金数+第2.3.4.5项资金。“经营主体”包括企业、合作社、能人大户等</t>
  </si>
  <si>
    <t xml:space="preserve">    4.“项目覆盖”栏中，“十三五”贫困村指“十三五”期间确定的5000个贫困村，深度贫困村为2017年确定的1490个深度贫困村。如村存在重合，注意在总数合计时不计重合数。</t>
  </si>
  <si>
    <t xml:space="preserve">    5“项目覆盖”栏中，“受益贫困户”指建档立卡贫困户和享受后续扶持待遇的摘帽户。</t>
  </si>
  <si>
    <t xml:space="preserve">    6.如有特殊情况，请在“备注”中说明。</t>
  </si>
  <si>
    <t>附件2-2</t>
  </si>
  <si>
    <t>附件2-3</t>
  </si>
  <si>
    <t>2018年度为民办实事扶贫产业开发项目进度表（2017年自治区预留机动资金项目）</t>
  </si>
  <si>
    <t>附件2-4</t>
  </si>
  <si>
    <t>2018年度为民办实事扶贫产业开发项目进度表（2017年自治区第三批资金项目）</t>
  </si>
  <si>
    <t>附件2-5</t>
  </si>
  <si>
    <t>2018年度为民办实事扶贫产业开发项目进度表（2018年第一批资金项目）</t>
  </si>
  <si>
    <t>柳州市</t>
  </si>
  <si>
    <t>三江县</t>
  </si>
  <si>
    <t>无该批资金产业</t>
  </si>
  <si>
    <t>融水县</t>
  </si>
  <si>
    <t>融水县</t>
  </si>
  <si>
    <t>融安县</t>
  </si>
  <si>
    <t>柳城县</t>
  </si>
  <si>
    <t>以奖代补</t>
  </si>
  <si>
    <t>鹿寨县</t>
  </si>
  <si>
    <t>柳江区</t>
  </si>
  <si>
    <t>柳南区</t>
  </si>
  <si>
    <t>柳北区</t>
  </si>
  <si>
    <t>融安县</t>
  </si>
  <si>
    <t>覃璇</t>
  </si>
  <si>
    <t>0772-2853234</t>
  </si>
  <si>
    <t>柳州市</t>
  </si>
  <si>
    <t>洋溪乡茶叶加工厂</t>
  </si>
  <si>
    <t>产业以奖代补（茶叶、油茶、优质稻）</t>
  </si>
  <si>
    <t>甘蔗</t>
  </si>
  <si>
    <t>蔬菜</t>
  </si>
  <si>
    <t>水果</t>
  </si>
  <si>
    <t>红薯</t>
  </si>
  <si>
    <t>牲畜</t>
  </si>
  <si>
    <t>猪</t>
  </si>
  <si>
    <t>家禽</t>
  </si>
  <si>
    <t>食用菌</t>
  </si>
  <si>
    <t>养鱼</t>
  </si>
  <si>
    <t>中药材</t>
  </si>
  <si>
    <t>油茶</t>
  </si>
  <si>
    <t>油葵</t>
  </si>
  <si>
    <t>灵芝</t>
  </si>
  <si>
    <t>茶园建设</t>
  </si>
  <si>
    <t>木耳</t>
  </si>
  <si>
    <t>特色糯稻</t>
  </si>
  <si>
    <t>石蛙养殖（亩）</t>
  </si>
  <si>
    <t>茯苓</t>
  </si>
  <si>
    <t>香菇</t>
  </si>
  <si>
    <t>八角</t>
  </si>
  <si>
    <t>柳城县</t>
  </si>
  <si>
    <t>白沙镇</t>
  </si>
  <si>
    <t>百朋镇</t>
  </si>
  <si>
    <t>退回多发资金</t>
  </si>
  <si>
    <t>穿山镇</t>
  </si>
  <si>
    <t>里高镇</t>
  </si>
  <si>
    <t xml:space="preserve">流山镇 </t>
  </si>
  <si>
    <t>土博镇</t>
  </si>
  <si>
    <t>1、中草药、2油茶、3鸭、4羊、5杉木、6柚子、7鸡、8鱼、9芋头、10猪、11竹鼠、12葱花、13甘蔗、14松木、15柑桔、16花椒、17花生、18黄皮果、19火麻仁、20坚果、21辣椒、22莲藕、23马、24芒果、25生姜、26蔬菜、27西瓜、28木薯、29凉薯、30洋紫荆、31泥鳅、32牛、33青花梨、34青枣、35、养蚕、36百香果.结余45.6439万元正在调整。</t>
  </si>
  <si>
    <t>成团镇</t>
  </si>
  <si>
    <t>进德镇</t>
  </si>
  <si>
    <t>百香果改良种植</t>
  </si>
  <si>
    <t>竹笋种植</t>
  </si>
  <si>
    <t>以奖代补产业项目</t>
  </si>
  <si>
    <t>以奖代补36项（见备注）</t>
  </si>
  <si>
    <t>无该批资金产业</t>
  </si>
  <si>
    <t>黄冕</t>
  </si>
  <si>
    <t>平山</t>
  </si>
  <si>
    <t>中渡</t>
  </si>
  <si>
    <t>导江</t>
  </si>
  <si>
    <t>寨沙</t>
  </si>
  <si>
    <t>鹿寨</t>
  </si>
  <si>
    <t>拉沟</t>
  </si>
  <si>
    <t>种植业</t>
  </si>
  <si>
    <t>林业</t>
  </si>
  <si>
    <t>2018年度为民办实事扶贫产业开发项目进度表（2017年中央第二批资金项目）</t>
  </si>
  <si>
    <t>特色    糯稻</t>
  </si>
  <si>
    <t>茶叶</t>
  </si>
  <si>
    <t>辣椒</t>
  </si>
  <si>
    <t>鸡</t>
  </si>
  <si>
    <t>鸭</t>
  </si>
  <si>
    <t>羊</t>
  </si>
  <si>
    <t>马</t>
  </si>
  <si>
    <t>禾花鲤</t>
  </si>
  <si>
    <t>网箱 养鱼</t>
  </si>
  <si>
    <t>牛</t>
  </si>
  <si>
    <t>未报账，正在验收中</t>
  </si>
  <si>
    <t>小计</t>
  </si>
  <si>
    <t>融安县</t>
  </si>
  <si>
    <t>三都镇</t>
  </si>
  <si>
    <t>产业以奖代补</t>
  </si>
  <si>
    <t>成团镇</t>
  </si>
  <si>
    <t>拉堡镇</t>
  </si>
  <si>
    <t>流山镇</t>
  </si>
  <si>
    <t>洛满镇</t>
  </si>
  <si>
    <t>进德镇</t>
  </si>
  <si>
    <t>以奖代补8项（见备注）</t>
  </si>
  <si>
    <t>柳南区</t>
  </si>
  <si>
    <r>
      <t>1金桔、</t>
    </r>
    <r>
      <rPr>
        <sz val="12"/>
        <rFont val="宋体"/>
        <family val="0"/>
      </rPr>
      <t>2</t>
    </r>
    <r>
      <rPr>
        <sz val="12"/>
        <rFont val="宋体"/>
        <family val="0"/>
      </rPr>
      <t>杉木、</t>
    </r>
    <r>
      <rPr>
        <sz val="12"/>
        <rFont val="宋体"/>
        <family val="0"/>
      </rPr>
      <t>3</t>
    </r>
    <r>
      <rPr>
        <sz val="12"/>
        <rFont val="宋体"/>
        <family val="0"/>
      </rPr>
      <t>罗汉果、</t>
    </r>
    <r>
      <rPr>
        <sz val="12"/>
        <rFont val="宋体"/>
        <family val="0"/>
      </rPr>
      <t>4</t>
    </r>
    <r>
      <rPr>
        <sz val="12"/>
        <rFont val="宋体"/>
        <family val="0"/>
      </rPr>
      <t>青蒿、</t>
    </r>
    <r>
      <rPr>
        <sz val="12"/>
        <rFont val="宋体"/>
        <family val="0"/>
      </rPr>
      <t>5</t>
    </r>
    <r>
      <rPr>
        <sz val="12"/>
        <rFont val="宋体"/>
        <family val="0"/>
      </rPr>
      <t>养殖、</t>
    </r>
    <r>
      <rPr>
        <sz val="12"/>
        <rFont val="宋体"/>
        <family val="0"/>
      </rPr>
      <t>6</t>
    </r>
    <r>
      <rPr>
        <sz val="12"/>
        <rFont val="宋体"/>
        <family val="0"/>
      </rPr>
      <t>油菜、</t>
    </r>
    <r>
      <rPr>
        <sz val="12"/>
        <rFont val="宋体"/>
        <family val="0"/>
      </rPr>
      <t>7</t>
    </r>
    <r>
      <rPr>
        <sz val="12"/>
        <rFont val="宋体"/>
        <family val="0"/>
      </rPr>
      <t>蔬菜、</t>
    </r>
    <r>
      <rPr>
        <sz val="12"/>
        <rFont val="宋体"/>
        <family val="0"/>
      </rPr>
      <t>8</t>
    </r>
    <r>
      <rPr>
        <sz val="12"/>
        <rFont val="宋体"/>
        <family val="0"/>
      </rPr>
      <t>甘蔗</t>
    </r>
  </si>
  <si>
    <t>畜牧业</t>
  </si>
  <si>
    <t>江口</t>
  </si>
  <si>
    <t>四排</t>
  </si>
  <si>
    <t>柳江区</t>
  </si>
  <si>
    <t>以奖代补
13项（见备注）</t>
  </si>
  <si>
    <t>1.鸡、2.优质稻、3.糖料蔗、4.桑蚕、5.猪、6.叶菜类、7.杉、8、花椒、9.竹鼠、10.牛、11.莲藕、12.柑橘、13.五彩椒</t>
  </si>
  <si>
    <t>以奖代补
12项（见备注）</t>
  </si>
  <si>
    <t>1金桔、2杉木、3罗汉果、4青蒿、5养殖、6油菜、7蔬菜、8甘蔗、9毛竹、10桑树、11核桃、12油茶。</t>
  </si>
  <si>
    <t>三江县</t>
  </si>
  <si>
    <t>斗江镇油茶加工厂</t>
  </si>
  <si>
    <t>林溪镇高友村旅游餐厅项目</t>
  </si>
  <si>
    <t>“5+2”产业扶贫示范区</t>
  </si>
  <si>
    <t>2018年以奖代补</t>
  </si>
  <si>
    <t>肉猪、种猪</t>
  </si>
  <si>
    <t xml:space="preserve">  竹鼠</t>
  </si>
  <si>
    <t>追加2017年以奖代补</t>
  </si>
  <si>
    <t>茶叶种植</t>
  </si>
  <si>
    <t>茶叶管护</t>
  </si>
  <si>
    <t>钩藤</t>
  </si>
  <si>
    <t>百香果</t>
  </si>
  <si>
    <t>葡萄</t>
  </si>
  <si>
    <t>菌类</t>
  </si>
  <si>
    <t>柑橘类</t>
  </si>
  <si>
    <t>吊瓜</t>
  </si>
  <si>
    <t>黄牛、水牛</t>
  </si>
  <si>
    <t>山羊</t>
  </si>
  <si>
    <t>油茶管护</t>
  </si>
  <si>
    <t>毛竹</t>
  </si>
  <si>
    <t>家禽养殖</t>
  </si>
  <si>
    <t>优质稻管护</t>
  </si>
  <si>
    <t>再生稻</t>
  </si>
  <si>
    <t>大棚蔬菜</t>
  </si>
  <si>
    <t>稻田养鱼（亩）</t>
  </si>
  <si>
    <t>稻田养鱼 （硬化）（米）</t>
  </si>
  <si>
    <t>草珊瑚</t>
  </si>
  <si>
    <r>
      <t>5.1</t>
    </r>
    <r>
      <rPr>
        <sz val="12"/>
        <rFont val="宋体"/>
        <family val="0"/>
      </rPr>
      <t>0</t>
    </r>
  </si>
  <si>
    <r>
      <t>5</t>
    </r>
    <r>
      <rPr>
        <sz val="12"/>
        <rFont val="宋体"/>
        <family val="0"/>
      </rPr>
      <t>.20</t>
    </r>
  </si>
  <si>
    <t>填报单位（盖章） ： 柳州市扶贫开发办公室                                                                                                                                                                                 填报时间： 2018年7月4日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</si>
</sst>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hh:mm:ss"/>
    <numFmt numFmtId="180" formatCode="0.00_);[Red]\(0.00\)"/>
    <numFmt numFmtId="181" formatCode="0.000_);[Red]\(0.000\)"/>
    <numFmt numFmtId="182" formatCode="0.0000_);[Red]\(0.0000\)"/>
    <numFmt numFmtId="183" formatCode="0.00000_);[Red]\(0.00000\)"/>
    <numFmt numFmtId="184" formatCode="0.000_ "/>
    <numFmt numFmtId="185" formatCode="0.0000_ "/>
    <numFmt numFmtId="186" formatCode="0.0_);[Red]\(0.0\)"/>
    <numFmt numFmtId="187" formatCode="0.0%"/>
  </numFmts>
  <fonts count="36">
    <font>
      <sz val="12"/>
      <name val="宋体"/>
      <family val="0"/>
    </font>
    <font>
      <sz val="14"/>
      <name val="宋体"/>
      <family val="0"/>
    </font>
    <font>
      <sz val="28"/>
      <name val="方正小标宋简体"/>
      <family val="4"/>
    </font>
    <font>
      <b/>
      <sz val="12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4"/>
      <color indexed="8"/>
      <name val="宋体"/>
      <family val="0"/>
    </font>
    <font>
      <sz val="12"/>
      <color indexed="4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center" vertical="center" wrapText="1"/>
      <protection/>
    </xf>
    <xf numFmtId="0" fontId="29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0" fillId="9" borderId="0" applyNumberFormat="0" applyBorder="0" applyAlignment="0" applyProtection="0"/>
    <xf numFmtId="0" fontId="24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0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9" fontId="3" fillId="10" borderId="10" xfId="0" applyNumberFormat="1" applyFont="1" applyFill="1" applyBorder="1" applyAlignment="1">
      <alignment horizontal="center" vertical="center"/>
    </xf>
    <xf numFmtId="0" fontId="3" fillId="19" borderId="11" xfId="51" applyFont="1" applyFill="1" applyBorder="1" applyAlignment="1">
      <alignment horizontal="center" vertical="center" wrapText="1"/>
      <protection/>
    </xf>
    <xf numFmtId="178" fontId="0" fillId="19" borderId="12" xfId="0" applyNumberFormat="1" applyFont="1" applyFill="1" applyBorder="1" applyAlignment="1">
      <alignment horizontal="center" vertical="center" wrapText="1"/>
    </xf>
    <xf numFmtId="9" fontId="0" fillId="19" borderId="12" xfId="0" applyNumberFormat="1" applyFont="1" applyFill="1" applyBorder="1" applyAlignment="1">
      <alignment horizontal="center" vertical="center" wrapText="1"/>
    </xf>
    <xf numFmtId="0" fontId="0" fillId="0" borderId="11" xfId="83" applyFont="1" applyFill="1" applyBorder="1" applyAlignment="1">
      <alignment horizontal="center" vertical="center" wrapText="1"/>
      <protection/>
    </xf>
    <xf numFmtId="178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9" fontId="0" fillId="4" borderId="9" xfId="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9" fontId="6" fillId="0" borderId="9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7" fontId="3" fillId="10" borderId="10" xfId="0" applyNumberFormat="1" applyFont="1" applyFill="1" applyBorder="1" applyAlignment="1">
      <alignment horizontal="center" vertical="center" wrapText="1"/>
    </xf>
    <xf numFmtId="10" fontId="0" fillId="4" borderId="9" xfId="0" applyNumberFormat="1" applyFont="1" applyFill="1" applyBorder="1" applyAlignment="1">
      <alignment horizontal="center" vertical="center" wrapText="1"/>
    </xf>
    <xf numFmtId="9" fontId="0" fillId="0" borderId="9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left" vertical="center"/>
    </xf>
    <xf numFmtId="177" fontId="8" fillId="0" borderId="0" xfId="0" applyNumberFormat="1" applyFont="1" applyAlignment="1">
      <alignment horizontal="left" vertical="center"/>
    </xf>
    <xf numFmtId="10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10" borderId="9" xfId="0" applyNumberFormat="1" applyFont="1" applyFill="1" applyBorder="1" applyAlignment="1">
      <alignment horizontal="center" vertical="center" wrapText="1"/>
    </xf>
    <xf numFmtId="9" fontId="0" fillId="4" borderId="9" xfId="0" applyNumberFormat="1" applyFont="1" applyFill="1" applyBorder="1" applyAlignment="1">
      <alignment horizontal="center" vertical="center"/>
    </xf>
    <xf numFmtId="177" fontId="0" fillId="4" borderId="9" xfId="0" applyNumberFormat="1" applyFont="1" applyFill="1" applyBorder="1" applyAlignment="1">
      <alignment horizontal="center" vertical="center"/>
    </xf>
    <xf numFmtId="0" fontId="0" fillId="4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76" fontId="0" fillId="19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 vertical="center" wrapText="1"/>
    </xf>
    <xf numFmtId="0" fontId="0" fillId="0" borderId="11" xfId="83" applyFont="1" applyFill="1" applyBorder="1" applyAlignment="1">
      <alignment horizontal="center" vertical="center" wrapText="1"/>
      <protection/>
    </xf>
    <xf numFmtId="178" fontId="0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9" fontId="0" fillId="0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/>
    </xf>
    <xf numFmtId="0" fontId="0" fillId="0" borderId="12" xfId="83" applyFont="1" applyFill="1" applyBorder="1" applyAlignment="1">
      <alignment horizontal="center" vertical="center" wrapText="1"/>
      <protection/>
    </xf>
    <xf numFmtId="1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/>
    </xf>
    <xf numFmtId="0" fontId="0" fillId="0" borderId="11" xfId="51" applyFont="1" applyFill="1" applyBorder="1" applyAlignment="1">
      <alignment horizontal="center" vertical="center" wrapText="1"/>
      <protection/>
    </xf>
    <xf numFmtId="9" fontId="0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1" fontId="0" fillId="0" borderId="9" xfId="0" applyNumberFormat="1" applyFont="1" applyFill="1" applyBorder="1" applyAlignment="1">
      <alignment horizontal="center" vertical="center"/>
    </xf>
    <xf numFmtId="9" fontId="0" fillId="0" borderId="12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80" fontId="0" fillId="0" borderId="11" xfId="51" applyNumberFormat="1" applyFont="1" applyFill="1" applyBorder="1" applyAlignment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Font="1" applyFill="1" applyAlignment="1">
      <alignment horizontal="center" vertical="center"/>
    </xf>
    <xf numFmtId="180" fontId="0" fillId="0" borderId="11" xfId="83" applyNumberFormat="1" applyFont="1" applyFill="1" applyBorder="1" applyAlignment="1">
      <alignment horizontal="center" vertical="center" wrapText="1"/>
      <protection/>
    </xf>
    <xf numFmtId="9" fontId="0" fillId="0" borderId="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51" applyFont="1" applyFill="1" applyBorder="1" applyAlignment="1">
      <alignment horizontal="center" vertical="center" wrapText="1"/>
      <protection/>
    </xf>
    <xf numFmtId="0" fontId="0" fillId="0" borderId="14" xfId="51" applyFont="1" applyFill="1" applyBorder="1" applyAlignment="1">
      <alignment horizontal="center" vertical="center" wrapText="1"/>
      <protection/>
    </xf>
    <xf numFmtId="9" fontId="0" fillId="0" borderId="14" xfId="51" applyNumberFormat="1" applyFont="1" applyFill="1" applyBorder="1" applyAlignment="1">
      <alignment horizontal="center" vertical="center" wrapText="1"/>
      <protection/>
    </xf>
    <xf numFmtId="182" fontId="0" fillId="0" borderId="14" xfId="51" applyNumberFormat="1" applyFont="1" applyFill="1" applyBorder="1" applyAlignment="1">
      <alignment horizontal="center" vertical="center" wrapText="1"/>
      <protection/>
    </xf>
    <xf numFmtId="178" fontId="0" fillId="0" borderId="11" xfId="83" applyNumberFormat="1" applyFont="1" applyFill="1" applyBorder="1" applyAlignment="1">
      <alignment horizontal="center" vertical="center" wrapText="1"/>
      <protection/>
    </xf>
    <xf numFmtId="178" fontId="0" fillId="0" borderId="14" xfId="51" applyNumberFormat="1" applyFont="1" applyFill="1" applyBorder="1" applyAlignment="1">
      <alignment horizontal="center" vertical="center" wrapText="1"/>
      <protection/>
    </xf>
    <xf numFmtId="0" fontId="3" fillId="0" borderId="11" xfId="83" applyFont="1" applyFill="1" applyBorder="1" applyAlignment="1">
      <alignment horizontal="center" vertical="center" wrapText="1"/>
      <protection/>
    </xf>
    <xf numFmtId="178" fontId="3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10" fontId="3" fillId="0" borderId="9" xfId="0" applyNumberFormat="1" applyFont="1" applyFill="1" applyBorder="1" applyAlignment="1">
      <alignment horizontal="center" vertical="center" wrapText="1"/>
    </xf>
    <xf numFmtId="0" fontId="3" fillId="0" borderId="12" xfId="83" applyFont="1" applyFill="1" applyBorder="1" applyAlignment="1">
      <alignment horizontal="center" vertical="center" wrapText="1"/>
      <protection/>
    </xf>
    <xf numFmtId="10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9" fontId="0" fillId="0" borderId="11" xfId="83" applyNumberFormat="1" applyFont="1" applyFill="1" applyBorder="1" applyAlignment="1">
      <alignment horizontal="center" vertical="center" wrapText="1"/>
      <protection/>
    </xf>
    <xf numFmtId="9" fontId="3" fillId="0" borderId="11" xfId="83" applyNumberFormat="1" applyFont="1" applyFill="1" applyBorder="1" applyAlignment="1">
      <alignment horizontal="center" vertical="center" wrapText="1"/>
      <protection/>
    </xf>
    <xf numFmtId="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80" fontId="0" fillId="19" borderId="12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/>
    </xf>
    <xf numFmtId="9" fontId="0" fillId="19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3" fillId="19" borderId="11" xfId="51" applyFont="1" applyFill="1" applyBorder="1" applyAlignment="1">
      <alignment horizontal="center" vertical="center" wrapText="1"/>
      <protection/>
    </xf>
    <xf numFmtId="178" fontId="16" fillId="19" borderId="12" xfId="0" applyNumberFormat="1" applyFont="1" applyFill="1" applyBorder="1" applyAlignment="1">
      <alignment horizontal="center" vertical="center" wrapText="1"/>
    </xf>
    <xf numFmtId="0" fontId="16" fillId="0" borderId="11" xfId="83" applyFont="1" applyFill="1" applyBorder="1" applyAlignment="1">
      <alignment horizontal="center" vertical="center" wrapText="1"/>
      <protection/>
    </xf>
    <xf numFmtId="178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178" fontId="16" fillId="0" borderId="9" xfId="0" applyNumberFormat="1" applyFont="1" applyFill="1" applyBorder="1" applyAlignment="1">
      <alignment horizontal="center" vertical="center"/>
    </xf>
    <xf numFmtId="178" fontId="16" fillId="0" borderId="12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9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49" applyFont="1" applyFill="1" applyBorder="1" applyAlignment="1">
      <alignment horizontal="center" vertical="center" wrapText="1"/>
      <protection/>
    </xf>
    <xf numFmtId="0" fontId="0" fillId="0" borderId="9" xfId="50" applyFont="1" applyFill="1" applyBorder="1" applyAlignment="1">
      <alignment horizontal="center" vertical="center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9" xfId="4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84" fontId="0" fillId="0" borderId="9" xfId="0" applyNumberFormat="1" applyFont="1" applyFill="1" applyBorder="1" applyAlignment="1">
      <alignment horizontal="center" vertical="center" wrapText="1"/>
    </xf>
    <xf numFmtId="185" fontId="0" fillId="0" borderId="9" xfId="0" applyNumberFormat="1" applyFont="1" applyFill="1" applyBorder="1" applyAlignment="1">
      <alignment horizontal="center" vertical="center" wrapText="1"/>
    </xf>
    <xf numFmtId="182" fontId="0" fillId="0" borderId="9" xfId="0" applyNumberFormat="1" applyFont="1" applyFill="1" applyBorder="1" applyAlignment="1">
      <alignment horizontal="center" vertical="center"/>
    </xf>
    <xf numFmtId="185" fontId="0" fillId="0" borderId="9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6" fontId="0" fillId="0" borderId="11" xfId="0" applyNumberFormat="1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9" xfId="0" applyFont="1" applyBorder="1" applyAlignment="1">
      <alignment horizontal="center" vertical="center"/>
    </xf>
    <xf numFmtId="0" fontId="0" fillId="0" borderId="9" xfId="49" applyFont="1" applyFill="1" applyBorder="1" applyAlignment="1">
      <alignment horizontal="center" vertical="center" wrapText="1"/>
      <protection/>
    </xf>
    <xf numFmtId="180" fontId="3" fillId="0" borderId="12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0" fontId="32" fillId="0" borderId="9" xfId="0" applyNumberFormat="1" applyFont="1" applyFill="1" applyBorder="1" applyAlignment="1">
      <alignment horizontal="center" vertical="center" wrapText="1"/>
    </xf>
    <xf numFmtId="9" fontId="32" fillId="0" borderId="9" xfId="0" applyNumberFormat="1" applyFont="1" applyFill="1" applyBorder="1" applyAlignment="1">
      <alignment horizontal="center" vertical="center" wrapText="1"/>
    </xf>
    <xf numFmtId="178" fontId="32" fillId="0" borderId="9" xfId="0" applyNumberFormat="1" applyFont="1" applyFill="1" applyBorder="1" applyAlignment="1">
      <alignment horizontal="center" vertical="center"/>
    </xf>
    <xf numFmtId="9" fontId="32" fillId="0" borderId="9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49" applyFont="1" applyFill="1" applyBorder="1" applyAlignment="1">
      <alignment horizontal="center" vertical="center" wrapText="1"/>
      <protection/>
    </xf>
    <xf numFmtId="9" fontId="0" fillId="0" borderId="9" xfId="0" applyNumberFormat="1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9" fontId="31" fillId="0" borderId="9" xfId="0" applyNumberFormat="1" applyFont="1" applyFill="1" applyBorder="1" applyAlignment="1">
      <alignment horizontal="center" vertical="center"/>
    </xf>
    <xf numFmtId="178" fontId="31" fillId="0" borderId="9" xfId="0" applyNumberFormat="1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178" fontId="3" fillId="0" borderId="17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9" xfId="58" applyFont="1" applyFill="1" applyBorder="1" applyAlignment="1">
      <alignment horizontal="center" vertical="center" wrapText="1"/>
      <protection/>
    </xf>
    <xf numFmtId="178" fontId="0" fillId="0" borderId="9" xfId="0" applyNumberFormat="1" applyFont="1" applyFill="1" applyBorder="1" applyAlignment="1">
      <alignment horizontal="center" vertical="center" wrapText="1"/>
    </xf>
    <xf numFmtId="9" fontId="0" fillId="0" borderId="9" xfId="0" applyNumberFormat="1" applyFont="1" applyFill="1" applyBorder="1" applyAlignment="1">
      <alignment horizontal="center" vertical="center" wrapText="1"/>
    </xf>
    <xf numFmtId="178" fontId="0" fillId="0" borderId="18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6" xfId="51" applyFont="1" applyFill="1" applyBorder="1" applyAlignment="1">
      <alignment horizontal="center" vertical="center" wrapText="1"/>
      <protection/>
    </xf>
    <xf numFmtId="9" fontId="0" fillId="0" borderId="16" xfId="51" applyNumberFormat="1" applyFont="1" applyFill="1" applyBorder="1" applyAlignment="1">
      <alignment horizontal="center" vertical="center" wrapText="1"/>
      <protection/>
    </xf>
    <xf numFmtId="180" fontId="0" fillId="0" borderId="16" xfId="51" applyNumberFormat="1" applyFont="1" applyFill="1" applyBorder="1" applyAlignment="1">
      <alignment horizontal="center" vertical="center" wrapText="1"/>
      <protection/>
    </xf>
    <xf numFmtId="176" fontId="0" fillId="0" borderId="16" xfId="51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9" fontId="0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8" xfId="83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180" fontId="3" fillId="0" borderId="9" xfId="0" applyNumberFormat="1" applyFont="1" applyFill="1" applyBorder="1" applyAlignment="1">
      <alignment horizontal="center" vertical="center"/>
    </xf>
    <xf numFmtId="0" fontId="0" fillId="0" borderId="11" xfId="51" applyFont="1" applyFill="1" applyBorder="1" applyAlignment="1">
      <alignment horizontal="center" vertical="center" wrapText="1"/>
      <protection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186" fontId="0" fillId="0" borderId="9" xfId="49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10" fontId="0" fillId="19" borderId="12" xfId="0" applyNumberFormat="1" applyFont="1" applyFill="1" applyBorder="1" applyAlignment="1">
      <alignment horizontal="center" vertical="center" wrapText="1"/>
    </xf>
    <xf numFmtId="181" fontId="3" fillId="0" borderId="9" xfId="0" applyNumberFormat="1" applyFont="1" applyFill="1" applyBorder="1" applyAlignment="1">
      <alignment horizontal="center" vertical="center"/>
    </xf>
    <xf numFmtId="10" fontId="0" fillId="0" borderId="12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87" fontId="3" fillId="0" borderId="12" xfId="0" applyNumberFormat="1" applyFont="1" applyFill="1" applyBorder="1" applyAlignment="1">
      <alignment horizontal="center" vertical="center" wrapText="1"/>
    </xf>
    <xf numFmtId="181" fontId="0" fillId="19" borderId="12" xfId="0" applyNumberFormat="1" applyFont="1" applyFill="1" applyBorder="1" applyAlignment="1">
      <alignment horizontal="center" vertical="center" wrapText="1"/>
    </xf>
    <xf numFmtId="187" fontId="0" fillId="0" borderId="12" xfId="0" applyNumberFormat="1" applyFont="1" applyFill="1" applyBorder="1" applyAlignment="1">
      <alignment horizontal="center" vertical="center" wrapText="1"/>
    </xf>
    <xf numFmtId="186" fontId="0" fillId="19" borderId="1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177" fontId="8" fillId="0" borderId="0" xfId="0" applyNumberFormat="1" applyFont="1" applyAlignment="1">
      <alignment horizontal="left" vertical="center"/>
    </xf>
    <xf numFmtId="0" fontId="0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9" fontId="16" fillId="19" borderId="12" xfId="0" applyNumberFormat="1" applyFont="1" applyFill="1" applyBorder="1" applyAlignment="1">
      <alignment horizontal="center" vertical="center" wrapText="1"/>
    </xf>
    <xf numFmtId="9" fontId="16" fillId="19" borderId="1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2" xfId="83" applyFont="1" applyFill="1" applyBorder="1" applyAlignment="1">
      <alignment horizontal="center" vertical="center" wrapText="1"/>
      <protection/>
    </xf>
    <xf numFmtId="0" fontId="0" fillId="0" borderId="18" xfId="83" applyFont="1" applyFill="1" applyBorder="1" applyAlignment="1">
      <alignment horizontal="center" vertical="center" wrapText="1"/>
      <protection/>
    </xf>
    <xf numFmtId="178" fontId="0" fillId="0" borderId="13" xfId="0" applyNumberFormat="1" applyFont="1" applyFill="1" applyBorder="1" applyAlignment="1">
      <alignment horizontal="center" vertical="center" wrapText="1"/>
    </xf>
    <xf numFmtId="178" fontId="0" fillId="0" borderId="16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9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3" xfId="42"/>
    <cellStyle name="常规 15" xfId="43"/>
    <cellStyle name="常规 16" xfId="44"/>
    <cellStyle name="常规 2" xfId="45"/>
    <cellStyle name="常规 2 2" xfId="46"/>
    <cellStyle name="常规 2 4" xfId="47"/>
    <cellStyle name="常规 21" xfId="48"/>
    <cellStyle name="常规 28" xfId="49"/>
    <cellStyle name="常规 28 2" xfId="50"/>
    <cellStyle name="常规 29" xfId="51"/>
    <cellStyle name="常规 29 3" xfId="52"/>
    <cellStyle name="常规 3" xfId="53"/>
    <cellStyle name="常规 34" xfId="54"/>
    <cellStyle name="常规 36" xfId="55"/>
    <cellStyle name="常规 37" xfId="56"/>
    <cellStyle name="常规 39" xfId="57"/>
    <cellStyle name="常规 4" xfId="58"/>
    <cellStyle name="常规 40" xfId="59"/>
    <cellStyle name="常规 41" xfId="60"/>
    <cellStyle name="常规 51" xfId="61"/>
    <cellStyle name="常规 52" xfId="62"/>
    <cellStyle name="常规 53 3" xfId="63"/>
    <cellStyle name="常规 54 3" xfId="64"/>
    <cellStyle name="常规 55" xfId="65"/>
    <cellStyle name="常规 56" xfId="66"/>
    <cellStyle name="常规 57" xfId="67"/>
    <cellStyle name="常规 58" xfId="68"/>
    <cellStyle name="常规 59" xfId="69"/>
    <cellStyle name="常规 60" xfId="70"/>
    <cellStyle name="常规 61" xfId="71"/>
    <cellStyle name="常规 62" xfId="72"/>
    <cellStyle name="常规 63" xfId="73"/>
    <cellStyle name="常规 64" xfId="74"/>
    <cellStyle name="常规 65" xfId="75"/>
    <cellStyle name="常规 66" xfId="76"/>
    <cellStyle name="常规 67" xfId="77"/>
    <cellStyle name="常规 69" xfId="78"/>
    <cellStyle name="常规 8" xfId="79"/>
    <cellStyle name="常规 9" xfId="80"/>
    <cellStyle name="常规 9 2 2 2 2 2" xfId="81"/>
    <cellStyle name="常规 9 4" xfId="82"/>
    <cellStyle name="常规_Sheet1" xfId="83"/>
    <cellStyle name="Hyperlink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Followed Hyperlink" xfId="105"/>
    <cellStyle name="注释" xfId="10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4"/>
  <sheetViews>
    <sheetView zoomScale="81" zoomScaleNormal="81" workbookViewId="0" topLeftCell="T1">
      <pane ySplit="6" topLeftCell="BM10" activePane="bottomLeft" state="frozen"/>
      <selection pane="topLeft" activeCell="A1" sqref="A1"/>
      <selection pane="bottomLeft" activeCell="AN16" sqref="AN16"/>
    </sheetView>
  </sheetViews>
  <sheetFormatPr defaultColWidth="9.00390625" defaultRowHeight="14.25"/>
  <cols>
    <col min="1" max="1" width="10.00390625" style="0" customWidth="1"/>
    <col min="2" max="4" width="9.25390625" style="0" customWidth="1"/>
    <col min="5" max="6" width="8.625" style="0" customWidth="1"/>
    <col min="7" max="7" width="7.375" style="0" customWidth="1"/>
    <col min="8" max="8" width="6.625" style="6" customWidth="1"/>
    <col min="9" max="9" width="6.375" style="6" customWidth="1"/>
    <col min="10" max="10" width="6.875" style="0" customWidth="1"/>
    <col min="11" max="11" width="7.375" style="0" customWidth="1"/>
    <col min="12" max="12" width="7.75390625" style="0" customWidth="1"/>
    <col min="13" max="13" width="7.00390625" style="7" customWidth="1"/>
    <col min="14" max="14" width="8.375" style="8" customWidth="1"/>
    <col min="15" max="15" width="8.75390625" style="8" customWidth="1"/>
    <col min="16" max="16" width="6.875" style="0" customWidth="1"/>
    <col min="17" max="17" width="10.125" style="0" customWidth="1"/>
    <col min="18" max="18" width="9.125" style="0" customWidth="1"/>
    <col min="19" max="19" width="7.125" style="0" customWidth="1"/>
    <col min="20" max="20" width="8.125" style="8" customWidth="1"/>
    <col min="21" max="21" width="8.00390625" style="8" customWidth="1"/>
    <col min="22" max="22" width="7.125" style="0" customWidth="1"/>
    <col min="23" max="23" width="6.875" style="6" customWidth="1"/>
    <col min="24" max="24" width="6.50390625" style="6" customWidth="1"/>
    <col min="25" max="25" width="6.375" style="0" customWidth="1"/>
    <col min="26" max="26" width="7.50390625" style="6" customWidth="1"/>
    <col min="27" max="27" width="7.375" style="6" customWidth="1"/>
    <col min="28" max="28" width="5.75390625" style="0" customWidth="1"/>
    <col min="29" max="30" width="8.125" style="6" customWidth="1"/>
    <col min="31" max="31" width="7.25390625" style="6" customWidth="1"/>
    <col min="32" max="32" width="7.875" style="6" customWidth="1"/>
    <col min="33" max="33" width="7.25390625" style="0" customWidth="1"/>
    <col min="34" max="34" width="6.875" style="0" customWidth="1"/>
    <col min="35" max="35" width="6.75390625" style="0" customWidth="1"/>
    <col min="36" max="36" width="5.625" style="6" customWidth="1"/>
    <col min="37" max="37" width="6.75390625" style="6" customWidth="1"/>
    <col min="38" max="38" width="8.00390625" style="6" customWidth="1"/>
    <col min="39" max="40" width="6.75390625" style="6" customWidth="1"/>
    <col min="41" max="41" width="7.875" style="6" customWidth="1"/>
    <col min="42" max="42" width="8.625" style="6" customWidth="1"/>
    <col min="43" max="43" width="8.75390625" style="9" customWidth="1"/>
    <col min="45" max="45" width="10.375" style="0" customWidth="1"/>
  </cols>
  <sheetData>
    <row r="1" ht="28.5" customHeight="1">
      <c r="A1" t="s">
        <v>0</v>
      </c>
    </row>
    <row r="2" spans="1:43" ht="40.5" customHeight="1">
      <c r="A2" s="305" t="s">
        <v>1</v>
      </c>
      <c r="B2" s="305"/>
      <c r="C2" s="305"/>
      <c r="D2" s="305"/>
      <c r="E2" s="305"/>
      <c r="F2" s="305"/>
      <c r="G2" s="305"/>
      <c r="H2" s="268"/>
      <c r="I2" s="268"/>
      <c r="J2" s="305"/>
      <c r="K2" s="305"/>
      <c r="L2" s="305"/>
      <c r="M2" s="269"/>
      <c r="N2" s="270"/>
      <c r="O2" s="270"/>
      <c r="P2" s="305"/>
      <c r="Q2" s="305"/>
      <c r="R2" s="305"/>
      <c r="S2" s="305"/>
      <c r="T2" s="270"/>
      <c r="U2" s="270"/>
      <c r="V2" s="305"/>
      <c r="W2" s="268"/>
      <c r="X2" s="268"/>
      <c r="Y2" s="305"/>
      <c r="Z2" s="268"/>
      <c r="AA2" s="268"/>
      <c r="AB2" s="305"/>
      <c r="AC2" s="268"/>
      <c r="AD2" s="268"/>
      <c r="AE2" s="268"/>
      <c r="AF2" s="268"/>
      <c r="AG2" s="305"/>
      <c r="AH2" s="305"/>
      <c r="AI2" s="305"/>
      <c r="AJ2" s="268"/>
      <c r="AK2" s="268"/>
      <c r="AL2" s="268"/>
      <c r="AM2" s="268"/>
      <c r="AN2" s="268"/>
      <c r="AO2" s="268"/>
      <c r="AP2" s="268"/>
      <c r="AQ2" s="271"/>
    </row>
    <row r="3" spans="1:43" ht="31.5" customHeight="1">
      <c r="A3" s="272" t="s">
        <v>183</v>
      </c>
      <c r="B3" s="272"/>
      <c r="C3" s="272"/>
      <c r="D3" s="272"/>
      <c r="E3" s="272"/>
      <c r="F3" s="272"/>
      <c r="G3" s="272"/>
      <c r="H3" s="273"/>
      <c r="I3" s="273"/>
      <c r="J3" s="272"/>
      <c r="K3" s="272"/>
      <c r="L3" s="272"/>
      <c r="M3" s="274"/>
      <c r="N3" s="275"/>
      <c r="O3" s="275"/>
      <c r="P3" s="272"/>
      <c r="Q3" s="272"/>
      <c r="R3" s="272"/>
      <c r="S3" s="272"/>
      <c r="T3" s="275"/>
      <c r="U3" s="275"/>
      <c r="V3" s="272"/>
      <c r="W3" s="273"/>
      <c r="X3" s="273"/>
      <c r="Y3" s="272"/>
      <c r="Z3" s="273"/>
      <c r="AA3" s="273"/>
      <c r="AB3" s="272"/>
      <c r="AC3" s="273"/>
      <c r="AD3" s="273"/>
      <c r="AE3" s="273"/>
      <c r="AF3" s="273"/>
      <c r="AG3" s="272"/>
      <c r="AH3" s="272"/>
      <c r="AI3" s="272"/>
      <c r="AJ3" s="273"/>
      <c r="AK3" s="273"/>
      <c r="AL3" s="273"/>
      <c r="AM3" s="273"/>
      <c r="AN3" s="273"/>
      <c r="AO3" s="273"/>
      <c r="AP3" s="273"/>
      <c r="AQ3" s="276"/>
    </row>
    <row r="4" spans="1:45" s="1" customFormat="1" ht="40.5" customHeight="1">
      <c r="A4" s="284" t="s">
        <v>2</v>
      </c>
      <c r="B4" s="284" t="s">
        <v>3</v>
      </c>
      <c r="C4" s="284" t="s">
        <v>4</v>
      </c>
      <c r="D4" s="292" t="s">
        <v>5</v>
      </c>
      <c r="E4" s="277" t="s">
        <v>6</v>
      </c>
      <c r="F4" s="277"/>
      <c r="G4" s="277"/>
      <c r="H4" s="278"/>
      <c r="I4" s="278"/>
      <c r="J4" s="277"/>
      <c r="K4" s="277"/>
      <c r="L4" s="277"/>
      <c r="M4" s="279"/>
      <c r="N4" s="266"/>
      <c r="O4" s="266"/>
      <c r="P4" s="277"/>
      <c r="Q4" s="277"/>
      <c r="R4" s="277"/>
      <c r="S4" s="277"/>
      <c r="T4" s="266"/>
      <c r="U4" s="266"/>
      <c r="V4" s="277"/>
      <c r="W4" s="278"/>
      <c r="X4" s="278"/>
      <c r="Y4" s="277"/>
      <c r="Z4" s="278"/>
      <c r="AA4" s="278"/>
      <c r="AB4" s="277"/>
      <c r="AC4" s="278" t="s">
        <v>7</v>
      </c>
      <c r="AD4" s="278"/>
      <c r="AE4" s="278"/>
      <c r="AF4" s="278"/>
      <c r="AG4" s="277"/>
      <c r="AH4" s="277"/>
      <c r="AI4" s="277"/>
      <c r="AJ4" s="278"/>
      <c r="AK4" s="278"/>
      <c r="AL4" s="278"/>
      <c r="AM4" s="299" t="s">
        <v>8</v>
      </c>
      <c r="AN4" s="299"/>
      <c r="AO4" s="299"/>
      <c r="AP4" s="299"/>
      <c r="AQ4" s="299"/>
      <c r="AR4" s="299"/>
      <c r="AS4" s="283" t="s">
        <v>9</v>
      </c>
    </row>
    <row r="5" spans="1:45" s="1" customFormat="1" ht="40.5" customHeight="1">
      <c r="A5" s="290"/>
      <c r="B5" s="290"/>
      <c r="C5" s="290"/>
      <c r="D5" s="293"/>
      <c r="E5" s="283" t="s">
        <v>10</v>
      </c>
      <c r="F5" s="283"/>
      <c r="G5" s="283"/>
      <c r="H5" s="303" t="s">
        <v>11</v>
      </c>
      <c r="I5" s="303"/>
      <c r="J5" s="283"/>
      <c r="K5" s="283" t="s">
        <v>12</v>
      </c>
      <c r="L5" s="283"/>
      <c r="M5" s="304"/>
      <c r="N5" s="302" t="s">
        <v>13</v>
      </c>
      <c r="O5" s="302"/>
      <c r="P5" s="283"/>
      <c r="Q5" s="283" t="s">
        <v>14</v>
      </c>
      <c r="R5" s="283"/>
      <c r="S5" s="283"/>
      <c r="T5" s="302" t="s">
        <v>15</v>
      </c>
      <c r="U5" s="302"/>
      <c r="V5" s="283"/>
      <c r="W5" s="303" t="s">
        <v>16</v>
      </c>
      <c r="X5" s="303"/>
      <c r="Y5" s="283"/>
      <c r="Z5" s="303" t="s">
        <v>17</v>
      </c>
      <c r="AA5" s="303"/>
      <c r="AB5" s="283"/>
      <c r="AC5" s="282" t="s">
        <v>18</v>
      </c>
      <c r="AD5" s="282"/>
      <c r="AE5" s="282"/>
      <c r="AF5" s="282"/>
      <c r="AG5" s="298"/>
      <c r="AH5" s="298" t="s">
        <v>19</v>
      </c>
      <c r="AI5" s="298" t="s">
        <v>20</v>
      </c>
      <c r="AJ5" s="282" t="s">
        <v>21</v>
      </c>
      <c r="AK5" s="282" t="s">
        <v>22</v>
      </c>
      <c r="AL5" s="282" t="s">
        <v>23</v>
      </c>
      <c r="AM5" s="299" t="s">
        <v>24</v>
      </c>
      <c r="AN5" s="299"/>
      <c r="AO5" s="299"/>
      <c r="AP5" s="299"/>
      <c r="AQ5" s="300" t="s">
        <v>25</v>
      </c>
      <c r="AR5" s="301"/>
      <c r="AS5" s="283"/>
    </row>
    <row r="6" spans="1:45" s="1" customFormat="1" ht="60.75" customHeight="1">
      <c r="A6" s="290"/>
      <c r="B6" s="290"/>
      <c r="C6" s="290"/>
      <c r="D6" s="293"/>
      <c r="E6" s="284" t="s">
        <v>26</v>
      </c>
      <c r="F6" s="284" t="s">
        <v>27</v>
      </c>
      <c r="G6" s="284" t="s">
        <v>28</v>
      </c>
      <c r="H6" s="284" t="s">
        <v>26</v>
      </c>
      <c r="I6" s="284" t="s">
        <v>27</v>
      </c>
      <c r="J6" s="284" t="s">
        <v>28</v>
      </c>
      <c r="K6" s="284" t="s">
        <v>26</v>
      </c>
      <c r="L6" s="284" t="s">
        <v>27</v>
      </c>
      <c r="M6" s="284" t="s">
        <v>28</v>
      </c>
      <c r="N6" s="284" t="s">
        <v>26</v>
      </c>
      <c r="O6" s="284" t="s">
        <v>27</v>
      </c>
      <c r="P6" s="284" t="s">
        <v>28</v>
      </c>
      <c r="Q6" s="284" t="s">
        <v>26</v>
      </c>
      <c r="R6" s="284" t="s">
        <v>27</v>
      </c>
      <c r="S6" s="284" t="s">
        <v>28</v>
      </c>
      <c r="T6" s="284" t="s">
        <v>26</v>
      </c>
      <c r="U6" s="284" t="s">
        <v>27</v>
      </c>
      <c r="V6" s="284" t="s">
        <v>28</v>
      </c>
      <c r="W6" s="284" t="s">
        <v>26</v>
      </c>
      <c r="X6" s="284" t="s">
        <v>27</v>
      </c>
      <c r="Y6" s="284" t="s">
        <v>28</v>
      </c>
      <c r="Z6" s="284" t="s">
        <v>26</v>
      </c>
      <c r="AA6" s="284" t="s">
        <v>27</v>
      </c>
      <c r="AB6" s="284" t="s">
        <v>28</v>
      </c>
      <c r="AC6" s="283" t="s">
        <v>29</v>
      </c>
      <c r="AD6" s="283"/>
      <c r="AE6" s="283"/>
      <c r="AF6" s="284" t="s">
        <v>30</v>
      </c>
      <c r="AG6" s="284" t="s">
        <v>31</v>
      </c>
      <c r="AH6" s="298"/>
      <c r="AI6" s="298"/>
      <c r="AJ6" s="282"/>
      <c r="AK6" s="282"/>
      <c r="AL6" s="282"/>
      <c r="AM6" s="14" t="s">
        <v>32</v>
      </c>
      <c r="AN6" s="54" t="s">
        <v>33</v>
      </c>
      <c r="AO6" s="54" t="s">
        <v>34</v>
      </c>
      <c r="AP6" s="54" t="s">
        <v>35</v>
      </c>
      <c r="AQ6" s="14" t="s">
        <v>36</v>
      </c>
      <c r="AR6" s="14" t="s">
        <v>37</v>
      </c>
      <c r="AS6" s="65"/>
    </row>
    <row r="7" spans="1:45" s="2" customFormat="1" ht="40.5" customHeight="1">
      <c r="A7" s="291"/>
      <c r="B7" s="291"/>
      <c r="C7" s="291"/>
      <c r="D7" s="294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47" t="s">
        <v>38</v>
      </c>
      <c r="AD7" s="47" t="s">
        <v>39</v>
      </c>
      <c r="AE7" s="47" t="s">
        <v>40</v>
      </c>
      <c r="AF7" s="285"/>
      <c r="AG7" s="285"/>
      <c r="AH7" s="55"/>
      <c r="AI7" s="55"/>
      <c r="AJ7" s="56"/>
      <c r="AK7" s="56"/>
      <c r="AL7" s="56"/>
      <c r="AM7" s="57"/>
      <c r="AN7" s="58"/>
      <c r="AO7" s="58"/>
      <c r="AP7" s="58"/>
      <c r="AQ7" s="57"/>
      <c r="AR7" s="57"/>
      <c r="AS7" s="66"/>
    </row>
    <row r="8" spans="1:45" s="3" customFormat="1" ht="28.5" customHeight="1">
      <c r="A8" s="15" t="s">
        <v>41</v>
      </c>
      <c r="B8" s="16"/>
      <c r="C8" s="16"/>
      <c r="D8" s="15"/>
      <c r="E8" s="17"/>
      <c r="F8" s="17"/>
      <c r="G8" s="18"/>
      <c r="H8" s="16"/>
      <c r="I8" s="16"/>
      <c r="J8" s="18"/>
      <c r="K8" s="17"/>
      <c r="L8" s="17"/>
      <c r="M8" s="18"/>
      <c r="N8" s="41"/>
      <c r="O8" s="41"/>
      <c r="P8" s="18"/>
      <c r="Q8" s="17"/>
      <c r="R8" s="17"/>
      <c r="S8" s="18"/>
      <c r="T8" s="41"/>
      <c r="U8" s="41"/>
      <c r="V8" s="18"/>
      <c r="W8" s="16"/>
      <c r="X8" s="16"/>
      <c r="Y8" s="18"/>
      <c r="Z8" s="16"/>
      <c r="AA8" s="16"/>
      <c r="AB8" s="18"/>
      <c r="AC8" s="16"/>
      <c r="AD8" s="16"/>
      <c r="AE8" s="16"/>
      <c r="AF8" s="16"/>
      <c r="AG8" s="18"/>
      <c r="AH8" s="17"/>
      <c r="AI8" s="17"/>
      <c r="AJ8" s="16"/>
      <c r="AK8" s="16"/>
      <c r="AL8" s="16"/>
      <c r="AM8" s="16"/>
      <c r="AN8" s="59"/>
      <c r="AO8" s="59"/>
      <c r="AP8" s="59"/>
      <c r="AQ8" s="16"/>
      <c r="AR8" s="16"/>
      <c r="AS8" s="17"/>
    </row>
    <row r="9" spans="1:45" s="4" customFormat="1" ht="28.5" customHeight="1">
      <c r="A9" s="19" t="s">
        <v>59</v>
      </c>
      <c r="B9" s="20"/>
      <c r="C9" s="20"/>
      <c r="D9" s="20"/>
      <c r="E9" s="20">
        <f>SUM(E12:E13)</f>
        <v>4365.855</v>
      </c>
      <c r="F9" s="20">
        <f>SUM(F12:F13)</f>
        <v>4365.855</v>
      </c>
      <c r="G9" s="21">
        <f>F9/E9</f>
        <v>1</v>
      </c>
      <c r="H9" s="20">
        <f aca="true" t="shared" si="0" ref="H9:AR9">SUM(H12:H13)</f>
        <v>0</v>
      </c>
      <c r="I9" s="20">
        <f t="shared" si="0"/>
        <v>0</v>
      </c>
      <c r="J9" s="20">
        <f t="shared" si="0"/>
        <v>0</v>
      </c>
      <c r="K9" s="20">
        <f t="shared" si="0"/>
        <v>6.573</v>
      </c>
      <c r="L9" s="20">
        <f t="shared" si="0"/>
        <v>6.573</v>
      </c>
      <c r="M9" s="21">
        <f>L9/K9</f>
        <v>1</v>
      </c>
      <c r="N9" s="20">
        <f t="shared" si="0"/>
        <v>1181</v>
      </c>
      <c r="O9" s="20">
        <f t="shared" si="0"/>
        <v>1181</v>
      </c>
      <c r="P9" s="21">
        <f>O9/N9</f>
        <v>1</v>
      </c>
      <c r="Q9" s="20">
        <f t="shared" si="0"/>
        <v>15792</v>
      </c>
      <c r="R9" s="20">
        <f t="shared" si="0"/>
        <v>15792</v>
      </c>
      <c r="S9" s="21">
        <f>R9/Q9</f>
        <v>1</v>
      </c>
      <c r="T9" s="20">
        <f t="shared" si="0"/>
        <v>0</v>
      </c>
      <c r="U9" s="20">
        <f t="shared" si="0"/>
        <v>0</v>
      </c>
      <c r="V9" s="20">
        <f t="shared" si="0"/>
        <v>0</v>
      </c>
      <c r="W9" s="20">
        <f t="shared" si="0"/>
        <v>0</v>
      </c>
      <c r="X9" s="20">
        <f t="shared" si="0"/>
        <v>0</v>
      </c>
      <c r="Y9" s="20">
        <f t="shared" si="0"/>
        <v>0</v>
      </c>
      <c r="Z9" s="20">
        <f t="shared" si="0"/>
        <v>1894</v>
      </c>
      <c r="AA9" s="20">
        <f t="shared" si="0"/>
        <v>1894</v>
      </c>
      <c r="AB9" s="21">
        <f>AA9/Z9</f>
        <v>1</v>
      </c>
      <c r="AC9" s="20">
        <f t="shared" si="0"/>
        <v>0</v>
      </c>
      <c r="AD9" s="20">
        <f>SUM(AD12:AD13)</f>
        <v>372</v>
      </c>
      <c r="AE9" s="20">
        <f>SUM(AC9:AD9)</f>
        <v>372</v>
      </c>
      <c r="AF9" s="20">
        <f t="shared" si="0"/>
        <v>372</v>
      </c>
      <c r="AG9" s="21">
        <f>AF9/AE9</f>
        <v>1</v>
      </c>
      <c r="AH9" s="20">
        <f t="shared" si="0"/>
        <v>0</v>
      </c>
      <c r="AI9" s="20">
        <f t="shared" si="0"/>
        <v>0</v>
      </c>
      <c r="AJ9" s="20">
        <f t="shared" si="0"/>
        <v>0</v>
      </c>
      <c r="AK9" s="20">
        <f t="shared" si="0"/>
        <v>0</v>
      </c>
      <c r="AL9" s="20">
        <f t="shared" si="0"/>
        <v>372</v>
      </c>
      <c r="AM9" s="20">
        <f t="shared" si="0"/>
        <v>120</v>
      </c>
      <c r="AN9" s="20">
        <f t="shared" si="0"/>
        <v>20</v>
      </c>
      <c r="AO9" s="20">
        <f t="shared" si="0"/>
        <v>8</v>
      </c>
      <c r="AP9" s="20">
        <f t="shared" si="0"/>
        <v>92</v>
      </c>
      <c r="AQ9" s="20">
        <f t="shared" si="0"/>
        <v>978</v>
      </c>
      <c r="AR9" s="20">
        <f t="shared" si="0"/>
        <v>3748</v>
      </c>
      <c r="AS9" s="67"/>
    </row>
    <row r="10" spans="1:45" s="4" customFormat="1" ht="28.5" customHeight="1">
      <c r="A10" s="22" t="s">
        <v>60</v>
      </c>
      <c r="B10" s="23">
        <v>0</v>
      </c>
      <c r="C10" s="23">
        <v>0</v>
      </c>
      <c r="D10" s="23"/>
      <c r="E10" s="280" t="s">
        <v>61</v>
      </c>
      <c r="F10" s="281"/>
      <c r="G10" s="84"/>
      <c r="H10" s="24"/>
      <c r="I10" s="24"/>
      <c r="J10" s="24"/>
      <c r="K10" s="24"/>
      <c r="L10" s="24"/>
      <c r="M10" s="84"/>
      <c r="N10" s="24"/>
      <c r="O10" s="24"/>
      <c r="P10" s="84"/>
      <c r="Q10" s="24"/>
      <c r="R10" s="24"/>
      <c r="S10" s="84"/>
      <c r="T10" s="24"/>
      <c r="U10" s="24"/>
      <c r="V10" s="25"/>
      <c r="W10" s="24"/>
      <c r="X10" s="24"/>
      <c r="Y10" s="46"/>
      <c r="Z10" s="24"/>
      <c r="AA10" s="24"/>
      <c r="AB10" s="84"/>
      <c r="AC10" s="24"/>
      <c r="AD10" s="24"/>
      <c r="AE10" s="28"/>
      <c r="AF10" s="24"/>
      <c r="AG10" s="8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13"/>
    </row>
    <row r="11" spans="1:45" s="4" customFormat="1" ht="28.5" customHeight="1">
      <c r="A11" s="22" t="s">
        <v>63</v>
      </c>
      <c r="B11" s="13">
        <v>0</v>
      </c>
      <c r="C11" s="13">
        <v>0</v>
      </c>
      <c r="D11" s="13"/>
      <c r="E11" s="280" t="s">
        <v>61</v>
      </c>
      <c r="F11" s="281"/>
      <c r="G11" s="84"/>
      <c r="H11" s="13"/>
      <c r="I11" s="13"/>
      <c r="J11" s="46"/>
      <c r="K11" s="13"/>
      <c r="L11" s="13"/>
      <c r="M11" s="84"/>
      <c r="N11" s="13"/>
      <c r="O11" s="13"/>
      <c r="P11" s="84"/>
      <c r="Q11" s="13"/>
      <c r="R11" s="13"/>
      <c r="S11" s="84"/>
      <c r="T11" s="13"/>
      <c r="U11" s="13"/>
      <c r="V11" s="46"/>
      <c r="W11" s="13"/>
      <c r="X11" s="13"/>
      <c r="Y11" s="46"/>
      <c r="Z11" s="13"/>
      <c r="AA11" s="13"/>
      <c r="AB11" s="84"/>
      <c r="AC11" s="14"/>
      <c r="AD11" s="14"/>
      <c r="AE11" s="28"/>
      <c r="AF11" s="24"/>
      <c r="AG11" s="84"/>
      <c r="AH11" s="72"/>
      <c r="AI11" s="24"/>
      <c r="AJ11" s="24"/>
      <c r="AK11" s="24"/>
      <c r="AL11" s="53"/>
      <c r="AM11" s="24"/>
      <c r="AN11" s="24"/>
      <c r="AO11" s="24"/>
      <c r="AP11" s="24"/>
      <c r="AQ11" s="24"/>
      <c r="AR11" s="24"/>
      <c r="AS11" s="14"/>
    </row>
    <row r="12" spans="1:45" s="83" customFormat="1" ht="99.75">
      <c r="A12" s="80" t="s">
        <v>71</v>
      </c>
      <c r="B12" s="81">
        <v>8</v>
      </c>
      <c r="C12" s="81">
        <v>8</v>
      </c>
      <c r="D12" s="81" t="s">
        <v>143</v>
      </c>
      <c r="E12" s="75">
        <v>1666.855</v>
      </c>
      <c r="F12" s="75">
        <v>1666.855</v>
      </c>
      <c r="G12" s="84">
        <f>F12/E12</f>
        <v>1</v>
      </c>
      <c r="H12" s="75">
        <v>0</v>
      </c>
      <c r="I12" s="75">
        <v>0</v>
      </c>
      <c r="J12" s="75">
        <v>0</v>
      </c>
      <c r="K12" s="75">
        <v>6.238</v>
      </c>
      <c r="L12" s="75">
        <v>6.238</v>
      </c>
      <c r="M12" s="84">
        <f>L12/K12</f>
        <v>1</v>
      </c>
      <c r="N12" s="75">
        <v>877</v>
      </c>
      <c r="O12" s="75">
        <v>877</v>
      </c>
      <c r="P12" s="84">
        <f>O12/N12</f>
        <v>1</v>
      </c>
      <c r="Q12" s="75">
        <v>4667</v>
      </c>
      <c r="R12" s="75">
        <v>4667</v>
      </c>
      <c r="S12" s="84">
        <f>R12/Q12</f>
        <v>1</v>
      </c>
      <c r="T12" s="75"/>
      <c r="U12" s="75"/>
      <c r="V12" s="78"/>
      <c r="W12" s="75"/>
      <c r="X12" s="75"/>
      <c r="Y12" s="79"/>
      <c r="Z12" s="75"/>
      <c r="AA12" s="75"/>
      <c r="AB12" s="84"/>
      <c r="AC12" s="75"/>
      <c r="AD12" s="75">
        <v>250</v>
      </c>
      <c r="AE12" s="28">
        <f>SUM(AC12:AD12)</f>
        <v>250</v>
      </c>
      <c r="AF12" s="75">
        <v>250</v>
      </c>
      <c r="AG12" s="84">
        <f>AF12/AE12</f>
        <v>1</v>
      </c>
      <c r="AH12" s="75"/>
      <c r="AI12" s="75"/>
      <c r="AJ12" s="75"/>
      <c r="AK12" s="75"/>
      <c r="AL12" s="75">
        <v>250</v>
      </c>
      <c r="AM12" s="75">
        <v>93</v>
      </c>
      <c r="AN12" s="75">
        <v>15</v>
      </c>
      <c r="AO12" s="75">
        <v>8</v>
      </c>
      <c r="AP12" s="75">
        <v>70</v>
      </c>
      <c r="AQ12" s="75">
        <v>682</v>
      </c>
      <c r="AR12" s="75">
        <v>2825</v>
      </c>
      <c r="AS12" s="82" t="s">
        <v>145</v>
      </c>
    </row>
    <row r="13" spans="1:45" s="69" customFormat="1" ht="29.25" customHeight="1">
      <c r="A13" s="22" t="s">
        <v>65</v>
      </c>
      <c r="B13" s="23">
        <v>1</v>
      </c>
      <c r="C13" s="23">
        <v>1</v>
      </c>
      <c r="D13" s="23" t="s">
        <v>66</v>
      </c>
      <c r="E13" s="24">
        <v>2699</v>
      </c>
      <c r="F13" s="13">
        <v>2699</v>
      </c>
      <c r="G13" s="84">
        <f>F13/E13</f>
        <v>1</v>
      </c>
      <c r="H13" s="13"/>
      <c r="I13" s="25"/>
      <c r="J13" s="13"/>
      <c r="K13" s="13">
        <v>0.335</v>
      </c>
      <c r="L13" s="13">
        <v>0.335</v>
      </c>
      <c r="M13" s="84">
        <f>L13/K13</f>
        <v>1</v>
      </c>
      <c r="N13" s="13">
        <v>304</v>
      </c>
      <c r="O13" s="13">
        <v>304</v>
      </c>
      <c r="P13" s="84">
        <f>O13/N13</f>
        <v>1</v>
      </c>
      <c r="Q13" s="13">
        <v>11125</v>
      </c>
      <c r="R13" s="13">
        <v>11125</v>
      </c>
      <c r="S13" s="84">
        <f>R13/Q13</f>
        <v>1</v>
      </c>
      <c r="T13" s="13"/>
      <c r="U13" s="25"/>
      <c r="V13" s="13"/>
      <c r="W13" s="13"/>
      <c r="X13" s="46"/>
      <c r="Y13" s="13"/>
      <c r="Z13" s="13">
        <v>1894</v>
      </c>
      <c r="AA13" s="13">
        <v>1894</v>
      </c>
      <c r="AB13" s="84">
        <f>AA13/Z13</f>
        <v>1</v>
      </c>
      <c r="AC13" s="70"/>
      <c r="AD13" s="24">
        <v>122</v>
      </c>
      <c r="AE13" s="28">
        <f>SUM(AC13:AD13)</f>
        <v>122</v>
      </c>
      <c r="AF13" s="24">
        <v>122</v>
      </c>
      <c r="AG13" s="84">
        <f>AF13/AE13</f>
        <v>1</v>
      </c>
      <c r="AH13" s="24"/>
      <c r="AI13" s="24"/>
      <c r="AJ13" s="24"/>
      <c r="AK13" s="24"/>
      <c r="AL13" s="24">
        <v>122</v>
      </c>
      <c r="AM13" s="24">
        <v>27</v>
      </c>
      <c r="AN13" s="53">
        <v>5</v>
      </c>
      <c r="AO13" s="24">
        <v>0</v>
      </c>
      <c r="AP13" s="24">
        <v>22</v>
      </c>
      <c r="AQ13" s="24">
        <v>296</v>
      </c>
      <c r="AR13" s="24">
        <v>923</v>
      </c>
      <c r="AS13" s="13"/>
    </row>
    <row r="14" spans="1:45" s="4" customFormat="1" ht="28.5" customHeight="1">
      <c r="A14" s="22" t="s">
        <v>67</v>
      </c>
      <c r="B14" s="23">
        <v>0</v>
      </c>
      <c r="C14" s="23">
        <v>0</v>
      </c>
      <c r="D14" s="23"/>
      <c r="E14" s="280" t="s">
        <v>61</v>
      </c>
      <c r="F14" s="281"/>
      <c r="G14" s="31"/>
      <c r="H14" s="32"/>
      <c r="I14" s="32"/>
      <c r="J14" s="32"/>
      <c r="K14" s="30"/>
      <c r="L14" s="30"/>
      <c r="M14" s="31"/>
      <c r="N14" s="30"/>
      <c r="O14" s="30"/>
      <c r="P14" s="31"/>
      <c r="Q14" s="30"/>
      <c r="R14" s="30"/>
      <c r="S14" s="31"/>
      <c r="T14" s="30"/>
      <c r="U14" s="30"/>
      <c r="V14" s="30"/>
      <c r="W14" s="30"/>
      <c r="X14" s="30"/>
      <c r="Y14" s="31"/>
      <c r="Z14" s="30"/>
      <c r="AA14" s="30"/>
      <c r="AB14" s="31"/>
      <c r="AC14" s="30"/>
      <c r="AD14" s="30"/>
      <c r="AE14" s="30"/>
      <c r="AF14" s="30"/>
      <c r="AG14" s="31"/>
      <c r="AH14" s="30"/>
      <c r="AI14" s="30"/>
      <c r="AJ14" s="30"/>
      <c r="AK14" s="30"/>
      <c r="AL14" s="63"/>
      <c r="AM14" s="30"/>
      <c r="AN14" s="30"/>
      <c r="AO14" s="30"/>
      <c r="AP14" s="30"/>
      <c r="AQ14" s="30"/>
      <c r="AR14" s="30"/>
      <c r="AS14" s="68"/>
    </row>
    <row r="15" spans="1:45" s="4" customFormat="1" ht="28.5" customHeight="1">
      <c r="A15" s="76" t="s">
        <v>68</v>
      </c>
      <c r="B15" s="29">
        <v>0</v>
      </c>
      <c r="C15" s="29">
        <v>0</v>
      </c>
      <c r="D15" s="29"/>
      <c r="E15" s="280" t="s">
        <v>61</v>
      </c>
      <c r="F15" s="281"/>
      <c r="G15" s="25"/>
      <c r="H15" s="29"/>
      <c r="I15" s="29"/>
      <c r="J15" s="29"/>
      <c r="K15" s="24"/>
      <c r="L15" s="24"/>
      <c r="M15" s="25"/>
      <c r="N15" s="24"/>
      <c r="O15" s="24"/>
      <c r="P15" s="25"/>
      <c r="Q15" s="24"/>
      <c r="R15" s="24"/>
      <c r="S15" s="46"/>
      <c r="T15" s="24"/>
      <c r="U15" s="24"/>
      <c r="V15" s="46"/>
      <c r="W15" s="24"/>
      <c r="X15" s="24"/>
      <c r="Y15" s="46"/>
      <c r="Z15" s="24"/>
      <c r="AA15" s="24"/>
      <c r="AB15" s="25"/>
      <c r="AC15" s="24"/>
      <c r="AD15" s="24"/>
      <c r="AE15" s="24"/>
      <c r="AF15" s="24"/>
      <c r="AG15" s="25"/>
      <c r="AH15" s="24"/>
      <c r="AI15" s="24"/>
      <c r="AJ15" s="24"/>
      <c r="AK15" s="24"/>
      <c r="AL15" s="53"/>
      <c r="AM15" s="24"/>
      <c r="AN15" s="24"/>
      <c r="AO15" s="24"/>
      <c r="AP15" s="24"/>
      <c r="AQ15" s="24"/>
      <c r="AR15" s="24"/>
      <c r="AS15" s="24"/>
    </row>
    <row r="16" spans="1:45" s="4" customFormat="1" ht="28.5" customHeight="1">
      <c r="A16" s="22" t="s">
        <v>69</v>
      </c>
      <c r="B16" s="29">
        <v>0</v>
      </c>
      <c r="C16" s="23">
        <v>0</v>
      </c>
      <c r="D16" s="23"/>
      <c r="E16" s="280" t="s">
        <v>61</v>
      </c>
      <c r="F16" s="281"/>
      <c r="G16" s="25"/>
      <c r="H16" s="29"/>
      <c r="I16" s="29"/>
      <c r="J16" s="29"/>
      <c r="K16" s="30"/>
      <c r="L16" s="30"/>
      <c r="M16" s="25"/>
      <c r="N16" s="24"/>
      <c r="O16" s="24"/>
      <c r="P16" s="25"/>
      <c r="Q16" s="24"/>
      <c r="R16" s="24"/>
      <c r="S16" s="25"/>
      <c r="T16" s="24"/>
      <c r="U16" s="24"/>
      <c r="V16" s="46"/>
      <c r="W16" s="24"/>
      <c r="X16" s="24"/>
      <c r="Y16" s="25"/>
      <c r="Z16" s="24"/>
      <c r="AA16" s="24"/>
      <c r="AB16" s="46"/>
      <c r="AC16" s="24"/>
      <c r="AD16" s="24"/>
      <c r="AE16" s="24"/>
      <c r="AF16" s="24"/>
      <c r="AG16" s="25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13"/>
    </row>
    <row r="17" spans="1:45" s="5" customFormat="1" ht="28.5" customHeight="1">
      <c r="A17" s="77" t="s">
        <v>70</v>
      </c>
      <c r="B17" s="24">
        <v>0</v>
      </c>
      <c r="C17" s="73">
        <v>0</v>
      </c>
      <c r="D17" s="73"/>
      <c r="E17" s="280" t="s">
        <v>61</v>
      </c>
      <c r="F17" s="281"/>
      <c r="G17" s="24"/>
      <c r="H17" s="53"/>
      <c r="I17" s="53"/>
      <c r="J17" s="24"/>
      <c r="K17" s="24"/>
      <c r="L17" s="24"/>
      <c r="M17" s="74"/>
      <c r="N17" s="72"/>
      <c r="O17" s="72"/>
      <c r="P17" s="24"/>
      <c r="Q17" s="24"/>
      <c r="R17" s="24"/>
      <c r="S17" s="24"/>
      <c r="T17" s="72"/>
      <c r="U17" s="72"/>
      <c r="V17" s="24"/>
      <c r="W17" s="53"/>
      <c r="X17" s="53"/>
      <c r="Y17" s="24"/>
      <c r="Z17" s="53"/>
      <c r="AA17" s="53"/>
      <c r="AB17" s="24"/>
      <c r="AC17" s="53"/>
      <c r="AD17" s="53"/>
      <c r="AE17" s="53"/>
      <c r="AF17" s="53"/>
      <c r="AG17" s="24"/>
      <c r="AH17" s="24"/>
      <c r="AI17" s="24"/>
      <c r="AJ17" s="53"/>
      <c r="AK17" s="53"/>
      <c r="AL17" s="53"/>
      <c r="AM17" s="53"/>
      <c r="AN17" s="53"/>
      <c r="AO17" s="53"/>
      <c r="AP17" s="53"/>
      <c r="AQ17" s="53"/>
      <c r="AR17" s="53"/>
      <c r="AS17" s="13"/>
    </row>
    <row r="18" spans="1:45" s="91" customFormat="1" ht="28.5" customHeight="1">
      <c r="A18" s="295" t="s">
        <v>42</v>
      </c>
      <c r="B18" s="295"/>
      <c r="C18" s="35"/>
      <c r="D18" s="35"/>
      <c r="E18" s="35"/>
      <c r="F18" s="35"/>
      <c r="G18" s="35"/>
      <c r="H18" s="85"/>
      <c r="I18" s="85"/>
      <c r="J18" s="35"/>
      <c r="K18" s="35"/>
      <c r="L18" s="295" t="s">
        <v>43</v>
      </c>
      <c r="M18" s="296"/>
      <c r="N18" s="86"/>
      <c r="O18" s="86"/>
      <c r="P18" s="35"/>
      <c r="Q18" s="35"/>
      <c r="R18" s="35"/>
      <c r="S18" s="87"/>
      <c r="T18" s="297" t="s">
        <v>44</v>
      </c>
      <c r="U18" s="297"/>
      <c r="V18" s="87" t="s">
        <v>72</v>
      </c>
      <c r="W18" s="88"/>
      <c r="X18" s="88"/>
      <c r="Y18" s="89"/>
      <c r="Z18" s="88"/>
      <c r="AA18" s="88"/>
      <c r="AB18" s="89"/>
      <c r="AC18" s="88"/>
      <c r="AD18" s="88"/>
      <c r="AE18" s="88"/>
      <c r="AF18" s="88" t="s">
        <v>45</v>
      </c>
      <c r="AG18" s="89"/>
      <c r="AH18" s="89" t="s">
        <v>73</v>
      </c>
      <c r="AI18" s="89"/>
      <c r="AJ18" s="88"/>
      <c r="AK18" s="88"/>
      <c r="AL18" s="88"/>
      <c r="AM18" s="88"/>
      <c r="AN18" s="88"/>
      <c r="AO18" s="88"/>
      <c r="AP18" s="88"/>
      <c r="AQ18" s="88"/>
      <c r="AR18" s="88"/>
      <c r="AS18" s="90"/>
    </row>
    <row r="19" spans="1:254" s="4" customFormat="1" ht="21.75" customHeight="1">
      <c r="A19" s="286" t="s">
        <v>46</v>
      </c>
      <c r="B19" s="286"/>
      <c r="C19" s="286"/>
      <c r="D19" s="286"/>
      <c r="E19" s="286"/>
      <c r="F19" s="286"/>
      <c r="G19" s="286"/>
      <c r="H19" s="287"/>
      <c r="I19" s="287"/>
      <c r="J19" s="286"/>
      <c r="K19" s="286"/>
      <c r="L19" s="286"/>
      <c r="M19" s="288"/>
      <c r="N19" s="289"/>
      <c r="O19" s="289"/>
      <c r="P19" s="286"/>
      <c r="Q19" s="286"/>
      <c r="R19" s="286"/>
      <c r="S19" s="286"/>
      <c r="T19" s="289"/>
      <c r="U19" s="289"/>
      <c r="V19" s="286"/>
      <c r="W19" s="287"/>
      <c r="X19" s="287"/>
      <c r="Y19" s="286"/>
      <c r="Z19" s="287"/>
      <c r="AA19" s="287"/>
      <c r="AB19" s="286"/>
      <c r="AC19" s="287"/>
      <c r="AD19" s="37"/>
      <c r="AE19" s="37"/>
      <c r="AF19" s="6"/>
      <c r="AG19"/>
      <c r="AH19"/>
      <c r="AI19"/>
      <c r="AJ19" s="6"/>
      <c r="AK19" s="6"/>
      <c r="AL19" s="6"/>
      <c r="AM19" s="6"/>
      <c r="AN19" s="6"/>
      <c r="AO19" s="6"/>
      <c r="AP19" s="6"/>
      <c r="AQ19" s="6"/>
      <c r="AR19" s="6"/>
      <c r="AS19" s="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s="4" customFormat="1" ht="21.75" customHeight="1">
      <c r="A20" s="286" t="s">
        <v>47</v>
      </c>
      <c r="B20" s="286"/>
      <c r="C20" s="286"/>
      <c r="D20" s="286"/>
      <c r="E20" s="286"/>
      <c r="F20" s="286"/>
      <c r="G20" s="286"/>
      <c r="H20" s="287"/>
      <c r="I20" s="287"/>
      <c r="J20" s="286"/>
      <c r="K20" s="286"/>
      <c r="L20" s="286"/>
      <c r="M20" s="288"/>
      <c r="N20" s="289"/>
      <c r="O20" s="289"/>
      <c r="P20" s="286"/>
      <c r="Q20" s="286"/>
      <c r="R20" s="286"/>
      <c r="S20" s="286"/>
      <c r="T20" s="289"/>
      <c r="U20" s="289"/>
      <c r="V20" s="286"/>
      <c r="W20" s="287"/>
      <c r="X20" s="287"/>
      <c r="Y20" s="286"/>
      <c r="Z20" s="287"/>
      <c r="AA20" s="287"/>
      <c r="AB20" s="286"/>
      <c r="AC20" s="287"/>
      <c r="AD20" s="37"/>
      <c r="AE20" s="37"/>
      <c r="AF20" s="50"/>
      <c r="AG20" s="64"/>
      <c r="AH20" s="64"/>
      <c r="AI20" s="64"/>
      <c r="AJ20" s="50"/>
      <c r="AK20" s="50"/>
      <c r="AL20" s="50"/>
      <c r="AM20" s="50"/>
      <c r="AN20" s="50"/>
      <c r="AO20" s="50"/>
      <c r="AP20" s="50"/>
      <c r="AQ20" s="50"/>
      <c r="AR20" s="50"/>
      <c r="AS20" s="9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4" customFormat="1" ht="21.75" customHeight="1">
      <c r="A21" s="36" t="s">
        <v>48</v>
      </c>
      <c r="B21" s="36"/>
      <c r="C21" s="36"/>
      <c r="D21" s="36"/>
      <c r="E21" s="36"/>
      <c r="F21" s="36"/>
      <c r="G21" s="36"/>
      <c r="H21" s="37"/>
      <c r="I21" s="37"/>
      <c r="J21" s="36"/>
      <c r="K21" s="36"/>
      <c r="L21" s="36"/>
      <c r="M21" s="44"/>
      <c r="N21" s="45"/>
      <c r="O21" s="45"/>
      <c r="P21" s="36"/>
      <c r="Q21" s="36"/>
      <c r="R21" s="36"/>
      <c r="S21" s="36"/>
      <c r="T21" s="45"/>
      <c r="U21" s="45"/>
      <c r="V21" s="36"/>
      <c r="W21" s="37"/>
      <c r="X21" s="37"/>
      <c r="Y21" s="36"/>
      <c r="Z21" s="51"/>
      <c r="AA21" s="51"/>
      <c r="AB21" s="52"/>
      <c r="AC21" s="51"/>
      <c r="AD21" s="51"/>
      <c r="AE21" s="51"/>
      <c r="AF21" s="6"/>
      <c r="AG21"/>
      <c r="AH21"/>
      <c r="AI21"/>
      <c r="AJ21" s="6"/>
      <c r="AK21" s="6"/>
      <c r="AL21" s="6"/>
      <c r="AM21" s="6"/>
      <c r="AN21" s="6"/>
      <c r="AO21" s="6"/>
      <c r="AP21" s="6"/>
      <c r="AQ21" s="6"/>
      <c r="AR21" s="50"/>
      <c r="AS21" s="9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s="4" customFormat="1" ht="21.75" customHeight="1">
      <c r="A22" s="36" t="s">
        <v>49</v>
      </c>
      <c r="B22" s="36"/>
      <c r="C22" s="36"/>
      <c r="D22" s="36"/>
      <c r="E22" s="36"/>
      <c r="F22" s="36"/>
      <c r="G22" s="36"/>
      <c r="H22" s="37"/>
      <c r="I22" s="37"/>
      <c r="J22" s="36"/>
      <c r="K22" s="36"/>
      <c r="L22" s="36"/>
      <c r="M22" s="44"/>
      <c r="N22" s="45"/>
      <c r="O22" s="45"/>
      <c r="P22" s="36"/>
      <c r="Q22" s="36"/>
      <c r="R22" s="36"/>
      <c r="S22" s="36"/>
      <c r="T22" s="45"/>
      <c r="U22" s="45"/>
      <c r="V22" s="36"/>
      <c r="W22" s="37"/>
      <c r="X22" s="37"/>
      <c r="Y22" s="36"/>
      <c r="Z22" s="37"/>
      <c r="AA22" s="37"/>
      <c r="AB22" s="36"/>
      <c r="AC22" s="37"/>
      <c r="AD22" s="37"/>
      <c r="AE22" s="37"/>
      <c r="AF22" s="6"/>
      <c r="AG22"/>
      <c r="AH22"/>
      <c r="AI22"/>
      <c r="AJ22" s="6"/>
      <c r="AK22" s="6"/>
      <c r="AL22" s="6"/>
      <c r="AM22" s="6"/>
      <c r="AN22" s="6"/>
      <c r="AO22" s="6"/>
      <c r="AP22" s="6"/>
      <c r="AQ22" s="6"/>
      <c r="AR22" s="6"/>
      <c r="AS22" s="9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31" ht="21.75" customHeight="1">
      <c r="A23" t="s">
        <v>50</v>
      </c>
      <c r="Z23" s="37"/>
      <c r="AA23" s="37"/>
      <c r="AB23" s="36"/>
      <c r="AC23" s="37"/>
      <c r="AD23" s="37"/>
      <c r="AE23" s="37"/>
    </row>
    <row r="24" spans="1:47" ht="21.75" customHeight="1">
      <c r="A24" s="286" t="s">
        <v>51</v>
      </c>
      <c r="B24" s="286"/>
      <c r="C24" s="286"/>
      <c r="D24" s="286"/>
      <c r="E24" s="286"/>
      <c r="F24" s="286"/>
      <c r="G24" s="286"/>
      <c r="H24" s="287"/>
      <c r="I24" s="287"/>
      <c r="J24" s="286"/>
      <c r="K24" s="286"/>
      <c r="L24" s="286"/>
      <c r="M24" s="288"/>
      <c r="N24" s="289"/>
      <c r="O24" s="289"/>
      <c r="P24" s="286"/>
      <c r="Q24" s="286"/>
      <c r="R24" s="286"/>
      <c r="S24" s="286"/>
      <c r="T24" s="289"/>
      <c r="U24" s="289"/>
      <c r="V24" s="286"/>
      <c r="W24" s="287"/>
      <c r="X24" s="287"/>
      <c r="Y24" s="286"/>
      <c r="Z24" s="287"/>
      <c r="AA24" s="287"/>
      <c r="AB24" s="286"/>
      <c r="AC24" s="287"/>
      <c r="AQ24" s="6"/>
      <c r="AR24" s="6"/>
      <c r="AS24" s="6"/>
      <c r="AT24" s="6"/>
      <c r="AU24" s="9"/>
    </row>
  </sheetData>
  <sheetProtection/>
  <mergeCells count="65">
    <mergeCell ref="A2:AQ2"/>
    <mergeCell ref="A3:AQ3"/>
    <mergeCell ref="E4:AB4"/>
    <mergeCell ref="AC4:AL4"/>
    <mergeCell ref="AM4:AR4"/>
    <mergeCell ref="E5:G5"/>
    <mergeCell ref="H5:J5"/>
    <mergeCell ref="K5:M5"/>
    <mergeCell ref="N5:P5"/>
    <mergeCell ref="Q5:S5"/>
    <mergeCell ref="T5:V5"/>
    <mergeCell ref="W5:Y5"/>
    <mergeCell ref="Z5:AB5"/>
    <mergeCell ref="AC5:AG5"/>
    <mergeCell ref="AM5:AP5"/>
    <mergeCell ref="AQ5:AR5"/>
    <mergeCell ref="AC6:AE6"/>
    <mergeCell ref="AF6:AF7"/>
    <mergeCell ref="AG6:AG7"/>
    <mergeCell ref="AH5:AH6"/>
    <mergeCell ref="AI5:AI6"/>
    <mergeCell ref="AJ5:AJ6"/>
    <mergeCell ref="AK5:AK6"/>
    <mergeCell ref="A18:B18"/>
    <mergeCell ref="L18:M18"/>
    <mergeCell ref="T18:U18"/>
    <mergeCell ref="A19:AC19"/>
    <mergeCell ref="A20:AC20"/>
    <mergeCell ref="A24:AC24"/>
    <mergeCell ref="A4:A7"/>
    <mergeCell ref="B4:B7"/>
    <mergeCell ref="C4:C7"/>
    <mergeCell ref="D4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X6:X7"/>
    <mergeCell ref="Q6:Q7"/>
    <mergeCell ref="R6:R7"/>
    <mergeCell ref="S6:S7"/>
    <mergeCell ref="T6:T7"/>
    <mergeCell ref="AL5:AL6"/>
    <mergeCell ref="AS4:AS5"/>
    <mergeCell ref="E10:F10"/>
    <mergeCell ref="E11:F11"/>
    <mergeCell ref="Y6:Y7"/>
    <mergeCell ref="Z6:Z7"/>
    <mergeCell ref="AA6:AA7"/>
    <mergeCell ref="AB6:AB7"/>
    <mergeCell ref="U6:U7"/>
    <mergeCell ref="V6:V7"/>
    <mergeCell ref="E14:F14"/>
    <mergeCell ref="E15:F15"/>
    <mergeCell ref="E16:F16"/>
    <mergeCell ref="E17:F17"/>
  </mergeCells>
  <printOptions/>
  <pageMargins left="0.47" right="0.39" top="0.39" bottom="0.39" header="0.5" footer="0.5"/>
  <pageSetup fitToHeight="0" fitToWidth="1" horizontalDpi="600" verticalDpi="6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4"/>
  <sheetViews>
    <sheetView zoomScale="81" zoomScaleNormal="81" workbookViewId="0" topLeftCell="V1">
      <pane ySplit="6" topLeftCell="BM34" activePane="bottomLeft" state="frozen"/>
      <selection pane="topLeft" activeCell="A1" sqref="A1"/>
      <selection pane="bottomLeft" activeCell="AQ37" sqref="AQ37"/>
    </sheetView>
  </sheetViews>
  <sheetFormatPr defaultColWidth="9.00390625" defaultRowHeight="14.25"/>
  <cols>
    <col min="1" max="1" width="7.75390625" style="0" customWidth="1"/>
    <col min="2" max="2" width="9.25390625" style="91" customWidth="1"/>
    <col min="3" max="4" width="9.25390625" style="0" customWidth="1"/>
    <col min="5" max="6" width="8.625" style="0" customWidth="1"/>
    <col min="7" max="7" width="7.375" style="0" customWidth="1"/>
    <col min="8" max="8" width="9.75390625" style="6" customWidth="1"/>
    <col min="9" max="9" width="9.00390625" style="6" customWidth="1"/>
    <col min="10" max="10" width="10.00390625" style="0" customWidth="1"/>
    <col min="11" max="11" width="7.375" style="0" customWidth="1"/>
    <col min="12" max="12" width="7.75390625" style="0" customWidth="1"/>
    <col min="13" max="13" width="8.75390625" style="7" customWidth="1"/>
    <col min="14" max="14" width="8.375" style="8" customWidth="1"/>
    <col min="15" max="15" width="8.75390625" style="8" customWidth="1"/>
    <col min="16" max="16" width="6.875" style="0" customWidth="1"/>
    <col min="17" max="17" width="10.125" style="0" customWidth="1"/>
    <col min="18" max="18" width="11.00390625" style="0" customWidth="1"/>
    <col min="19" max="19" width="7.125" style="0" customWidth="1"/>
    <col min="20" max="20" width="9.50390625" style="8" customWidth="1"/>
    <col min="21" max="21" width="9.75390625" style="8" customWidth="1"/>
    <col min="22" max="22" width="7.125" style="0" customWidth="1"/>
    <col min="23" max="23" width="6.875" style="6" customWidth="1"/>
    <col min="24" max="24" width="6.50390625" style="6" customWidth="1"/>
    <col min="25" max="25" width="6.375" style="0" customWidth="1"/>
    <col min="26" max="26" width="7.50390625" style="6" customWidth="1"/>
    <col min="27" max="27" width="7.375" style="6" customWidth="1"/>
    <col min="28" max="28" width="5.75390625" style="0" customWidth="1"/>
    <col min="29" max="29" width="9.375" style="6" customWidth="1"/>
    <col min="30" max="30" width="8.125" style="6" customWidth="1"/>
    <col min="31" max="31" width="10.50390625" style="6" customWidth="1"/>
    <col min="32" max="32" width="9.875" style="6" customWidth="1"/>
    <col min="33" max="33" width="9.00390625" style="0" customWidth="1"/>
    <col min="34" max="34" width="6.875" style="0" customWidth="1"/>
    <col min="35" max="35" width="6.75390625" style="0" customWidth="1"/>
    <col min="36" max="36" width="5.625" style="6" customWidth="1"/>
    <col min="37" max="37" width="6.75390625" style="6" customWidth="1"/>
    <col min="38" max="38" width="9.375" style="6" customWidth="1"/>
    <col min="39" max="39" width="8.25390625" style="6" customWidth="1"/>
    <col min="40" max="40" width="6.75390625" style="6" customWidth="1"/>
    <col min="41" max="41" width="7.875" style="6" customWidth="1"/>
    <col min="42" max="42" width="8.625" style="6" customWidth="1"/>
    <col min="43" max="43" width="7.50390625" style="6" customWidth="1"/>
    <col min="44" max="44" width="8.625" style="6" customWidth="1"/>
    <col min="45" max="45" width="19.25390625" style="9" customWidth="1"/>
  </cols>
  <sheetData>
    <row r="1" ht="28.5" customHeight="1">
      <c r="A1" t="s">
        <v>52</v>
      </c>
    </row>
    <row r="2" spans="1:45" ht="40.5" customHeight="1">
      <c r="A2" s="305" t="s">
        <v>122</v>
      </c>
      <c r="B2" s="305"/>
      <c r="C2" s="305"/>
      <c r="D2" s="305"/>
      <c r="E2" s="305"/>
      <c r="F2" s="305"/>
      <c r="G2" s="305"/>
      <c r="H2" s="268"/>
      <c r="I2" s="268"/>
      <c r="J2" s="305"/>
      <c r="K2" s="305"/>
      <c r="L2" s="305"/>
      <c r="M2" s="269"/>
      <c r="N2" s="270"/>
      <c r="O2" s="270"/>
      <c r="P2" s="305"/>
      <c r="Q2" s="305"/>
      <c r="R2" s="305"/>
      <c r="S2" s="305"/>
      <c r="T2" s="270"/>
      <c r="U2" s="270"/>
      <c r="V2" s="305"/>
      <c r="W2" s="268"/>
      <c r="X2" s="268"/>
      <c r="Y2" s="305"/>
      <c r="Z2" s="268"/>
      <c r="AA2" s="268"/>
      <c r="AB2" s="305"/>
      <c r="AC2" s="268"/>
      <c r="AD2" s="268"/>
      <c r="AE2" s="268"/>
      <c r="AF2" s="268"/>
      <c r="AG2" s="305"/>
      <c r="AH2" s="305"/>
      <c r="AI2" s="305"/>
      <c r="AJ2" s="268"/>
      <c r="AK2" s="268"/>
      <c r="AL2" s="268"/>
      <c r="AM2" s="268"/>
      <c r="AN2" s="268"/>
      <c r="AO2" s="268"/>
      <c r="AP2" s="268"/>
      <c r="AQ2" s="268"/>
      <c r="AR2" s="268"/>
      <c r="AS2" s="271"/>
    </row>
    <row r="3" spans="1:45" ht="31.5" customHeight="1">
      <c r="A3" s="272" t="s">
        <v>183</v>
      </c>
      <c r="B3" s="272"/>
      <c r="C3" s="272"/>
      <c r="D3" s="272"/>
      <c r="E3" s="272"/>
      <c r="F3" s="272"/>
      <c r="G3" s="272"/>
      <c r="H3" s="273"/>
      <c r="I3" s="273"/>
      <c r="J3" s="272"/>
      <c r="K3" s="272"/>
      <c r="L3" s="272"/>
      <c r="M3" s="274"/>
      <c r="N3" s="275"/>
      <c r="O3" s="275"/>
      <c r="P3" s="272"/>
      <c r="Q3" s="272"/>
      <c r="R3" s="272"/>
      <c r="S3" s="272"/>
      <c r="T3" s="275"/>
      <c r="U3" s="275"/>
      <c r="V3" s="272"/>
      <c r="W3" s="273"/>
      <c r="X3" s="273"/>
      <c r="Y3" s="272"/>
      <c r="Z3" s="273"/>
      <c r="AA3" s="273"/>
      <c r="AB3" s="272"/>
      <c r="AC3" s="273"/>
      <c r="AD3" s="273"/>
      <c r="AE3" s="273"/>
      <c r="AF3" s="273"/>
      <c r="AG3" s="272"/>
      <c r="AH3" s="272"/>
      <c r="AI3" s="272"/>
      <c r="AJ3" s="273"/>
      <c r="AK3" s="273"/>
      <c r="AL3" s="273"/>
      <c r="AM3" s="273"/>
      <c r="AN3" s="273"/>
      <c r="AO3" s="273"/>
      <c r="AP3" s="273"/>
      <c r="AQ3" s="276"/>
      <c r="AR3"/>
      <c r="AS3"/>
    </row>
    <row r="4" spans="1:45" s="1" customFormat="1" ht="40.5" customHeight="1">
      <c r="A4" s="284" t="s">
        <v>2</v>
      </c>
      <c r="B4" s="284" t="s">
        <v>3</v>
      </c>
      <c r="C4" s="284" t="s">
        <v>4</v>
      </c>
      <c r="D4" s="292" t="s">
        <v>5</v>
      </c>
      <c r="E4" s="277" t="s">
        <v>6</v>
      </c>
      <c r="F4" s="277"/>
      <c r="G4" s="277"/>
      <c r="H4" s="278"/>
      <c r="I4" s="278"/>
      <c r="J4" s="277"/>
      <c r="K4" s="277"/>
      <c r="L4" s="277"/>
      <c r="M4" s="279"/>
      <c r="N4" s="266"/>
      <c r="O4" s="266"/>
      <c r="P4" s="277"/>
      <c r="Q4" s="277"/>
      <c r="R4" s="277"/>
      <c r="S4" s="277"/>
      <c r="T4" s="266"/>
      <c r="U4" s="266"/>
      <c r="V4" s="277"/>
      <c r="W4" s="278"/>
      <c r="X4" s="278"/>
      <c r="Y4" s="277"/>
      <c r="Z4" s="278"/>
      <c r="AA4" s="278"/>
      <c r="AB4" s="277"/>
      <c r="AC4" s="278" t="s">
        <v>7</v>
      </c>
      <c r="AD4" s="278"/>
      <c r="AE4" s="278"/>
      <c r="AF4" s="278"/>
      <c r="AG4" s="277"/>
      <c r="AH4" s="277"/>
      <c r="AI4" s="277"/>
      <c r="AJ4" s="278"/>
      <c r="AK4" s="278"/>
      <c r="AL4" s="278"/>
      <c r="AM4" s="299" t="s">
        <v>8</v>
      </c>
      <c r="AN4" s="299"/>
      <c r="AO4" s="299"/>
      <c r="AP4" s="299"/>
      <c r="AQ4" s="299"/>
      <c r="AR4" s="299"/>
      <c r="AS4" s="283" t="s">
        <v>9</v>
      </c>
    </row>
    <row r="5" spans="1:45" s="1" customFormat="1" ht="40.5" customHeight="1">
      <c r="A5" s="290"/>
      <c r="B5" s="290"/>
      <c r="C5" s="290"/>
      <c r="D5" s="293"/>
      <c r="E5" s="283" t="s">
        <v>10</v>
      </c>
      <c r="F5" s="283"/>
      <c r="G5" s="283"/>
      <c r="H5" s="303" t="s">
        <v>11</v>
      </c>
      <c r="I5" s="303"/>
      <c r="J5" s="283"/>
      <c r="K5" s="283" t="s">
        <v>12</v>
      </c>
      <c r="L5" s="283"/>
      <c r="M5" s="304"/>
      <c r="N5" s="302" t="s">
        <v>13</v>
      </c>
      <c r="O5" s="302"/>
      <c r="P5" s="283"/>
      <c r="Q5" s="283" t="s">
        <v>14</v>
      </c>
      <c r="R5" s="283"/>
      <c r="S5" s="283"/>
      <c r="T5" s="302" t="s">
        <v>15</v>
      </c>
      <c r="U5" s="302"/>
      <c r="V5" s="283"/>
      <c r="W5" s="303" t="s">
        <v>16</v>
      </c>
      <c r="X5" s="303"/>
      <c r="Y5" s="283"/>
      <c r="Z5" s="303" t="s">
        <v>17</v>
      </c>
      <c r="AA5" s="303"/>
      <c r="AB5" s="283"/>
      <c r="AC5" s="282" t="s">
        <v>18</v>
      </c>
      <c r="AD5" s="282"/>
      <c r="AE5" s="282"/>
      <c r="AF5" s="282"/>
      <c r="AG5" s="298"/>
      <c r="AH5" s="298" t="s">
        <v>19</v>
      </c>
      <c r="AI5" s="298" t="s">
        <v>20</v>
      </c>
      <c r="AJ5" s="282" t="s">
        <v>21</v>
      </c>
      <c r="AK5" s="282" t="s">
        <v>22</v>
      </c>
      <c r="AL5" s="282" t="s">
        <v>23</v>
      </c>
      <c r="AM5" s="299" t="s">
        <v>24</v>
      </c>
      <c r="AN5" s="299"/>
      <c r="AO5" s="299"/>
      <c r="AP5" s="299"/>
      <c r="AQ5" s="300" t="s">
        <v>25</v>
      </c>
      <c r="AR5" s="301"/>
      <c r="AS5" s="283"/>
    </row>
    <row r="6" spans="1:45" s="1" customFormat="1" ht="60.75" customHeight="1">
      <c r="A6" s="290"/>
      <c r="B6" s="290"/>
      <c r="C6" s="290"/>
      <c r="D6" s="293"/>
      <c r="E6" s="284" t="s">
        <v>26</v>
      </c>
      <c r="F6" s="284" t="s">
        <v>27</v>
      </c>
      <c r="G6" s="284" t="s">
        <v>28</v>
      </c>
      <c r="H6" s="284" t="s">
        <v>26</v>
      </c>
      <c r="I6" s="284" t="s">
        <v>27</v>
      </c>
      <c r="J6" s="284" t="s">
        <v>28</v>
      </c>
      <c r="K6" s="284" t="s">
        <v>26</v>
      </c>
      <c r="L6" s="284" t="s">
        <v>27</v>
      </c>
      <c r="M6" s="284" t="s">
        <v>28</v>
      </c>
      <c r="N6" s="284" t="s">
        <v>26</v>
      </c>
      <c r="O6" s="284" t="s">
        <v>27</v>
      </c>
      <c r="P6" s="284" t="s">
        <v>28</v>
      </c>
      <c r="Q6" s="284" t="s">
        <v>26</v>
      </c>
      <c r="R6" s="284" t="s">
        <v>27</v>
      </c>
      <c r="S6" s="284" t="s">
        <v>28</v>
      </c>
      <c r="T6" s="284" t="s">
        <v>26</v>
      </c>
      <c r="U6" s="284" t="s">
        <v>27</v>
      </c>
      <c r="V6" s="284" t="s">
        <v>28</v>
      </c>
      <c r="W6" s="284" t="s">
        <v>26</v>
      </c>
      <c r="X6" s="284" t="s">
        <v>27</v>
      </c>
      <c r="Y6" s="284" t="s">
        <v>28</v>
      </c>
      <c r="Z6" s="284" t="s">
        <v>26</v>
      </c>
      <c r="AA6" s="284" t="s">
        <v>27</v>
      </c>
      <c r="AB6" s="284" t="s">
        <v>28</v>
      </c>
      <c r="AC6" s="283" t="s">
        <v>29</v>
      </c>
      <c r="AD6" s="283"/>
      <c r="AE6" s="283"/>
      <c r="AF6" s="284" t="s">
        <v>30</v>
      </c>
      <c r="AG6" s="284" t="s">
        <v>31</v>
      </c>
      <c r="AH6" s="298"/>
      <c r="AI6" s="298"/>
      <c r="AJ6" s="282"/>
      <c r="AK6" s="282"/>
      <c r="AL6" s="282"/>
      <c r="AM6" s="14" t="s">
        <v>32</v>
      </c>
      <c r="AN6" s="54" t="s">
        <v>33</v>
      </c>
      <c r="AO6" s="54" t="s">
        <v>34</v>
      </c>
      <c r="AP6" s="54" t="s">
        <v>35</v>
      </c>
      <c r="AQ6" s="14" t="s">
        <v>36</v>
      </c>
      <c r="AR6" s="14" t="s">
        <v>37</v>
      </c>
      <c r="AS6" s="65"/>
    </row>
    <row r="7" spans="1:45" s="2" customFormat="1" ht="40.5" customHeight="1">
      <c r="A7" s="291"/>
      <c r="B7" s="291"/>
      <c r="C7" s="291"/>
      <c r="D7" s="294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47" t="s">
        <v>38</v>
      </c>
      <c r="AD7" s="47" t="s">
        <v>39</v>
      </c>
      <c r="AE7" s="47" t="s">
        <v>40</v>
      </c>
      <c r="AF7" s="285"/>
      <c r="AG7" s="285"/>
      <c r="AH7" s="55"/>
      <c r="AI7" s="55"/>
      <c r="AJ7" s="56"/>
      <c r="AK7" s="56"/>
      <c r="AL7" s="56"/>
      <c r="AM7" s="57"/>
      <c r="AN7" s="58"/>
      <c r="AO7" s="58"/>
      <c r="AP7" s="58"/>
      <c r="AQ7" s="57"/>
      <c r="AR7" s="57"/>
      <c r="AS7" s="66"/>
    </row>
    <row r="8" spans="1:45" s="3" customFormat="1" ht="28.5" customHeight="1">
      <c r="A8" s="15" t="s">
        <v>41</v>
      </c>
      <c r="B8" s="16"/>
      <c r="C8" s="16"/>
      <c r="D8" s="15"/>
      <c r="E8" s="17"/>
      <c r="F8" s="17"/>
      <c r="G8" s="18"/>
      <c r="H8" s="16"/>
      <c r="I8" s="16"/>
      <c r="J8" s="18"/>
      <c r="K8" s="17"/>
      <c r="L8" s="17"/>
      <c r="M8" s="18"/>
      <c r="N8" s="41"/>
      <c r="O8" s="41"/>
      <c r="P8" s="18"/>
      <c r="Q8" s="17"/>
      <c r="R8" s="17"/>
      <c r="S8" s="18"/>
      <c r="T8" s="41"/>
      <c r="U8" s="41"/>
      <c r="V8" s="18"/>
      <c r="W8" s="16"/>
      <c r="X8" s="16"/>
      <c r="Y8" s="18"/>
      <c r="Z8" s="16"/>
      <c r="AA8" s="16"/>
      <c r="AB8" s="18"/>
      <c r="AC8" s="16"/>
      <c r="AD8" s="16"/>
      <c r="AE8" s="16"/>
      <c r="AF8" s="16"/>
      <c r="AG8" s="18"/>
      <c r="AH8" s="17"/>
      <c r="AI8" s="17"/>
      <c r="AJ8" s="16"/>
      <c r="AK8" s="16"/>
      <c r="AL8" s="16"/>
      <c r="AM8" s="16"/>
      <c r="AN8" s="59"/>
      <c r="AO8" s="59"/>
      <c r="AP8" s="59"/>
      <c r="AQ8" s="16"/>
      <c r="AR8" s="16"/>
      <c r="AS8" s="17"/>
    </row>
    <row r="9" spans="1:45" s="4" customFormat="1" ht="28.5" customHeight="1">
      <c r="A9" s="19" t="s">
        <v>74</v>
      </c>
      <c r="B9" s="20">
        <f>SUM(B10,B13,B35,B44,B53)</f>
        <v>64</v>
      </c>
      <c r="C9" s="20">
        <f>SUM(C10,C13,C35,C44,C53)</f>
        <v>64</v>
      </c>
      <c r="D9" s="20"/>
      <c r="E9" s="20">
        <f>SUM(E10,E13,E35,E44,E36,E53)</f>
        <v>53955.86</v>
      </c>
      <c r="F9" s="20">
        <f>SUM(F10,F13,F35,F44,F36,F53)</f>
        <v>53945.86</v>
      </c>
      <c r="G9" s="21">
        <f>F9/E9</f>
        <v>0.9998146633192391</v>
      </c>
      <c r="H9" s="20">
        <f>SUM(H10,H13,H35,H44,H36,H53)</f>
        <v>2815.084</v>
      </c>
      <c r="I9" s="20">
        <f>SUM(I10,I13,I35,I44,I36,I53)</f>
        <v>2815.084</v>
      </c>
      <c r="J9" s="21">
        <f>I9/H9</f>
        <v>1</v>
      </c>
      <c r="K9" s="153">
        <f>SUM(K10,K13,K35,K44,K36,K53)</f>
        <v>4.1689</v>
      </c>
      <c r="L9" s="153">
        <f>SUM(L10,L13,L35,L44,L36,L53)</f>
        <v>4.1639</v>
      </c>
      <c r="M9" s="21">
        <f>L9/K9</f>
        <v>0.9988006428554295</v>
      </c>
      <c r="N9" s="20">
        <f>SUM(N10,N13,N35,N36,N44,N53)</f>
        <v>10994</v>
      </c>
      <c r="O9" s="20">
        <f>SUM(O10,O13,O35,O36,O44,O53)</f>
        <v>10994</v>
      </c>
      <c r="P9" s="21">
        <f>O9/N9</f>
        <v>1</v>
      </c>
      <c r="Q9" s="20">
        <f>SUM(Q10,Q13,Q35,Q36,Q44,Q53)</f>
        <v>847261.5</v>
      </c>
      <c r="R9" s="20">
        <f>SUM(R10,R13,R35,R36,R44,R53)</f>
        <v>847261.5</v>
      </c>
      <c r="S9" s="155">
        <f>R9/Q9</f>
        <v>1</v>
      </c>
      <c r="T9" s="20">
        <f>SUM(T10,T13,T35,T36,T44,T53)</f>
        <v>402929</v>
      </c>
      <c r="U9" s="20">
        <f>SUM(U10,U13,U35,U36,U44,U53)</f>
        <v>402929</v>
      </c>
      <c r="V9" s="21">
        <f>U9/T9</f>
        <v>1</v>
      </c>
      <c r="W9" s="20">
        <f>SUM(W10,W13,W35,W36,W44,W53)</f>
        <v>346.8</v>
      </c>
      <c r="X9" s="20">
        <f>SUM(X10,X13,X35,X36,X44,X53)</f>
        <v>346.8</v>
      </c>
      <c r="Y9" s="21">
        <f>X9/W9</f>
        <v>1</v>
      </c>
      <c r="Z9" s="20"/>
      <c r="AA9" s="20"/>
      <c r="AB9" s="20"/>
      <c r="AC9" s="153">
        <f>SUM(AC10,AC13,AC35,AC36,AC44,AC53)</f>
        <v>3235.62</v>
      </c>
      <c r="AD9" s="153">
        <f>SUM(AD10,AD13,AD35,AD36,AD44,AD53)</f>
        <v>0</v>
      </c>
      <c r="AE9" s="153">
        <f>SUM(AE10,AE13,AE35,AE36,AE44,AE53)</f>
        <v>3235.62</v>
      </c>
      <c r="AF9" s="153">
        <f>SUM(AF10,AF13,AF35,AF36,AF44,AF53)</f>
        <v>2690.9327999999996</v>
      </c>
      <c r="AG9" s="254">
        <f>AF9/AE9</f>
        <v>0.8316590947020972</v>
      </c>
      <c r="AH9" s="20">
        <f aca="true" t="shared" si="0" ref="AH9:AR9">SUM(AH10,AH13,AH35,AH36,AH44,AH53)</f>
        <v>0</v>
      </c>
      <c r="AI9" s="20">
        <f t="shared" si="0"/>
        <v>0</v>
      </c>
      <c r="AJ9" s="20">
        <f t="shared" si="0"/>
        <v>0</v>
      </c>
      <c r="AK9" s="20">
        <f t="shared" si="0"/>
        <v>0</v>
      </c>
      <c r="AL9" s="153">
        <f t="shared" si="0"/>
        <v>2690.9761</v>
      </c>
      <c r="AM9" s="20">
        <f t="shared" si="0"/>
        <v>301</v>
      </c>
      <c r="AN9" s="20">
        <f t="shared" si="0"/>
        <v>132</v>
      </c>
      <c r="AO9" s="20">
        <f t="shared" si="0"/>
        <v>69</v>
      </c>
      <c r="AP9" s="20">
        <f t="shared" si="0"/>
        <v>169</v>
      </c>
      <c r="AQ9" s="20">
        <f t="shared" si="0"/>
        <v>12091</v>
      </c>
      <c r="AR9" s="20">
        <f t="shared" si="0"/>
        <v>49034</v>
      </c>
      <c r="AS9" s="67"/>
    </row>
    <row r="10" spans="1:45" s="10" customFormat="1" ht="28.5" customHeight="1">
      <c r="A10" s="128" t="s">
        <v>60</v>
      </c>
      <c r="B10" s="130">
        <f>SUM(B11:B12)</f>
        <v>4</v>
      </c>
      <c r="C10" s="130">
        <f aca="true" t="shared" si="1" ref="C10:AB10">SUM(C11:C12)</f>
        <v>4</v>
      </c>
      <c r="D10" s="130">
        <f t="shared" si="1"/>
        <v>0</v>
      </c>
      <c r="E10" s="130">
        <f t="shared" si="1"/>
        <v>30421.63</v>
      </c>
      <c r="F10" s="130">
        <f t="shared" si="1"/>
        <v>30421.63</v>
      </c>
      <c r="G10" s="84">
        <f aca="true" t="shared" si="2" ref="G10:G56">F10/E10</f>
        <v>1</v>
      </c>
      <c r="H10" s="130">
        <f t="shared" si="1"/>
        <v>0</v>
      </c>
      <c r="I10" s="130">
        <f t="shared" si="1"/>
        <v>0</v>
      </c>
      <c r="J10" s="130">
        <f t="shared" si="1"/>
        <v>0</v>
      </c>
      <c r="K10" s="130">
        <f t="shared" si="1"/>
        <v>0</v>
      </c>
      <c r="L10" s="130">
        <f t="shared" si="1"/>
        <v>0</v>
      </c>
      <c r="M10" s="84"/>
      <c r="N10" s="130">
        <f t="shared" si="1"/>
        <v>0</v>
      </c>
      <c r="O10" s="130">
        <f t="shared" si="1"/>
        <v>0</v>
      </c>
      <c r="P10" s="84"/>
      <c r="Q10" s="130">
        <f t="shared" si="1"/>
        <v>0</v>
      </c>
      <c r="R10" s="130">
        <f t="shared" si="1"/>
        <v>0</v>
      </c>
      <c r="S10" s="84"/>
      <c r="T10" s="130">
        <f t="shared" si="1"/>
        <v>0</v>
      </c>
      <c r="U10" s="130">
        <f t="shared" si="1"/>
        <v>0</v>
      </c>
      <c r="V10" s="84"/>
      <c r="W10" s="130">
        <f t="shared" si="1"/>
        <v>0</v>
      </c>
      <c r="X10" s="130">
        <f t="shared" si="1"/>
        <v>0</v>
      </c>
      <c r="Y10" s="84"/>
      <c r="Z10" s="130">
        <f t="shared" si="1"/>
        <v>1</v>
      </c>
      <c r="AA10" s="130">
        <f t="shared" si="1"/>
        <v>1</v>
      </c>
      <c r="AB10" s="130">
        <f t="shared" si="1"/>
        <v>0</v>
      </c>
      <c r="AC10" s="136">
        <f>SUM(AC11:AC12)</f>
        <v>701</v>
      </c>
      <c r="AD10" s="136">
        <f>SUM(AD11:AD12)</f>
        <v>0</v>
      </c>
      <c r="AE10" s="136">
        <f>SUM(AE11:AE12)</f>
        <v>701</v>
      </c>
      <c r="AF10" s="136">
        <f>SUM(AF11:AF12)</f>
        <v>701</v>
      </c>
      <c r="AG10" s="149">
        <f>AF10/AE10</f>
        <v>1</v>
      </c>
      <c r="AH10" s="136">
        <f>SUM(AH11:AH12)</f>
        <v>0</v>
      </c>
      <c r="AI10" s="136">
        <f>SUM(AI11:AI12)</f>
        <v>0</v>
      </c>
      <c r="AJ10" s="136">
        <f>SUM(AJ11:AJ12)</f>
        <v>0</v>
      </c>
      <c r="AK10" s="136">
        <f>SUM(AK11:AK12)</f>
        <v>0</v>
      </c>
      <c r="AL10" s="136">
        <f>SUM(AL11:AL12)</f>
        <v>701</v>
      </c>
      <c r="AM10" s="136">
        <v>167</v>
      </c>
      <c r="AN10" s="136">
        <v>98</v>
      </c>
      <c r="AO10" s="136">
        <v>67</v>
      </c>
      <c r="AP10" s="136">
        <v>69</v>
      </c>
      <c r="AQ10" s="136">
        <f>SUM(AQ11:AQ12)</f>
        <v>6076</v>
      </c>
      <c r="AR10" s="136">
        <f>SUM(AR11:AR12)</f>
        <v>24460</v>
      </c>
      <c r="AS10" s="65"/>
    </row>
    <row r="11" spans="1:45" s="4" customFormat="1" ht="28.5" customHeight="1">
      <c r="A11" s="22">
        <v>1</v>
      </c>
      <c r="B11" s="13">
        <v>1</v>
      </c>
      <c r="C11" s="13">
        <v>1</v>
      </c>
      <c r="D11" s="93" t="s">
        <v>75</v>
      </c>
      <c r="E11" s="24"/>
      <c r="F11" s="24"/>
      <c r="G11" s="84"/>
      <c r="H11" s="13"/>
      <c r="I11" s="13"/>
      <c r="J11" s="46"/>
      <c r="K11" s="13"/>
      <c r="L11" s="13"/>
      <c r="M11" s="84"/>
      <c r="N11" s="13"/>
      <c r="O11" s="13"/>
      <c r="P11" s="84"/>
      <c r="Q11" s="13"/>
      <c r="R11" s="13"/>
      <c r="S11" s="84"/>
      <c r="T11" s="13"/>
      <c r="U11" s="13"/>
      <c r="V11" s="84"/>
      <c r="W11" s="13"/>
      <c r="X11" s="13"/>
      <c r="Y11" s="84"/>
      <c r="Z11" s="13">
        <v>1</v>
      </c>
      <c r="AA11" s="13">
        <v>1</v>
      </c>
      <c r="AB11" s="46"/>
      <c r="AC11" s="14">
        <v>85</v>
      </c>
      <c r="AD11" s="14"/>
      <c r="AE11" s="24">
        <f>SUM(AC11:AD11)</f>
        <v>85</v>
      </c>
      <c r="AF11" s="24">
        <v>85</v>
      </c>
      <c r="AG11" s="84">
        <f>AF11/AE11</f>
        <v>1</v>
      </c>
      <c r="AH11" s="72"/>
      <c r="AI11" s="24"/>
      <c r="AJ11" s="24"/>
      <c r="AK11" s="24"/>
      <c r="AL11" s="53">
        <v>85</v>
      </c>
      <c r="AM11" s="24">
        <v>1</v>
      </c>
      <c r="AN11" s="24">
        <v>1</v>
      </c>
      <c r="AO11" s="24">
        <v>1</v>
      </c>
      <c r="AP11" s="24">
        <v>0</v>
      </c>
      <c r="AQ11" s="24">
        <v>373</v>
      </c>
      <c r="AR11" s="24">
        <v>1648</v>
      </c>
      <c r="AS11" s="14"/>
    </row>
    <row r="12" spans="1:45" s="4" customFormat="1" ht="71.25">
      <c r="A12" s="22">
        <v>2</v>
      </c>
      <c r="B12" s="28">
        <v>3</v>
      </c>
      <c r="C12" s="28">
        <v>3</v>
      </c>
      <c r="D12" s="92" t="s">
        <v>76</v>
      </c>
      <c r="E12" s="13">
        <v>30421.63</v>
      </c>
      <c r="F12" s="13">
        <v>30421.63</v>
      </c>
      <c r="G12" s="84">
        <f t="shared" si="2"/>
        <v>1</v>
      </c>
      <c r="H12" s="29"/>
      <c r="I12" s="29"/>
      <c r="J12" s="29"/>
      <c r="K12" s="24"/>
      <c r="L12" s="24"/>
      <c r="M12" s="84"/>
      <c r="N12" s="24"/>
      <c r="O12" s="24"/>
      <c r="P12" s="84"/>
      <c r="Q12" s="24"/>
      <c r="R12" s="24"/>
      <c r="S12" s="84"/>
      <c r="T12" s="24"/>
      <c r="U12" s="24"/>
      <c r="V12" s="84"/>
      <c r="W12" s="24"/>
      <c r="X12" s="24"/>
      <c r="Y12" s="84"/>
      <c r="Z12" s="24"/>
      <c r="AA12" s="24"/>
      <c r="AB12" s="25"/>
      <c r="AC12" s="24">
        <v>616</v>
      </c>
      <c r="AD12" s="24"/>
      <c r="AE12" s="24">
        <f>SUM(AC12:AD12)</f>
        <v>616</v>
      </c>
      <c r="AF12" s="24">
        <v>616</v>
      </c>
      <c r="AG12" s="84">
        <f>AF12/AE12</f>
        <v>1</v>
      </c>
      <c r="AH12" s="24"/>
      <c r="AI12" s="24"/>
      <c r="AJ12" s="24"/>
      <c r="AK12" s="24"/>
      <c r="AL12" s="53">
        <v>616</v>
      </c>
      <c r="AM12" s="24">
        <v>167</v>
      </c>
      <c r="AN12" s="24">
        <v>98</v>
      </c>
      <c r="AO12" s="24">
        <v>67</v>
      </c>
      <c r="AP12" s="24">
        <v>69</v>
      </c>
      <c r="AQ12" s="24">
        <v>5703</v>
      </c>
      <c r="AR12" s="24">
        <v>22812</v>
      </c>
      <c r="AS12" s="13"/>
    </row>
    <row r="13" spans="1:45" s="10" customFormat="1" ht="28.5" customHeight="1">
      <c r="A13" s="128" t="s">
        <v>62</v>
      </c>
      <c r="B13" s="65">
        <v>20</v>
      </c>
      <c r="C13" s="65">
        <v>20</v>
      </c>
      <c r="D13" s="143" t="s">
        <v>66</v>
      </c>
      <c r="E13" s="65">
        <f>SUM(E14:E33)</f>
        <v>8533.369999999999</v>
      </c>
      <c r="F13" s="65">
        <f>SUM(F14:F33)</f>
        <v>8523.369999999999</v>
      </c>
      <c r="G13" s="84">
        <f t="shared" si="2"/>
        <v>0.9988281300353787</v>
      </c>
      <c r="H13" s="65">
        <f aca="true" t="shared" si="3" ref="H13:AB13">SUM(H14:H33)</f>
        <v>0</v>
      </c>
      <c r="I13" s="65">
        <f t="shared" si="3"/>
        <v>0</v>
      </c>
      <c r="J13" s="65">
        <f t="shared" si="3"/>
        <v>0</v>
      </c>
      <c r="K13" s="65">
        <f t="shared" si="3"/>
        <v>2.23</v>
      </c>
      <c r="L13" s="65">
        <f>SUM(L14:L33)</f>
        <v>2.23</v>
      </c>
      <c r="M13" s="84">
        <f>L13/K13</f>
        <v>1</v>
      </c>
      <c r="N13" s="65">
        <f t="shared" si="3"/>
        <v>9469</v>
      </c>
      <c r="O13" s="65">
        <f t="shared" si="3"/>
        <v>9469</v>
      </c>
      <c r="P13" s="84">
        <f>O13/N13</f>
        <v>1</v>
      </c>
      <c r="Q13" s="65">
        <f t="shared" si="3"/>
        <v>800004</v>
      </c>
      <c r="R13" s="65">
        <f t="shared" si="3"/>
        <v>800004</v>
      </c>
      <c r="S13" s="84">
        <f>R13/Q13</f>
        <v>1</v>
      </c>
      <c r="T13" s="65">
        <f t="shared" si="3"/>
        <v>402929</v>
      </c>
      <c r="U13" s="65">
        <f>SUM(U14:U33)</f>
        <v>402929</v>
      </c>
      <c r="V13" s="84">
        <f>U13/T13</f>
        <v>1</v>
      </c>
      <c r="W13" s="65">
        <f t="shared" si="3"/>
        <v>0</v>
      </c>
      <c r="X13" s="65">
        <f t="shared" si="3"/>
        <v>0</v>
      </c>
      <c r="Y13" s="84"/>
      <c r="Z13" s="65">
        <f t="shared" si="3"/>
        <v>0</v>
      </c>
      <c r="AA13" s="65">
        <f t="shared" si="3"/>
        <v>0</v>
      </c>
      <c r="AB13" s="65">
        <f t="shared" si="3"/>
        <v>0</v>
      </c>
      <c r="AC13" s="131">
        <v>1630</v>
      </c>
      <c r="AD13" s="131"/>
      <c r="AE13" s="131">
        <v>1630</v>
      </c>
      <c r="AF13" s="136">
        <f>SUM(AF14:AF33)</f>
        <v>1130.9567</v>
      </c>
      <c r="AG13" s="257">
        <f>AF13/AE13</f>
        <v>0.6938384662576687</v>
      </c>
      <c r="AH13" s="145"/>
      <c r="AI13" s="136"/>
      <c r="AJ13" s="136"/>
      <c r="AK13" s="136"/>
      <c r="AL13" s="146">
        <v>1131</v>
      </c>
      <c r="AM13" s="136"/>
      <c r="AN13" s="136"/>
      <c r="AO13" s="136"/>
      <c r="AP13" s="136"/>
      <c r="AQ13" s="136">
        <f>SUM(AQ14:AQ33)</f>
        <v>4023</v>
      </c>
      <c r="AR13" s="136">
        <f>SUM(AR14:AR33)</f>
        <v>17456</v>
      </c>
      <c r="AS13" s="131"/>
    </row>
    <row r="14" spans="1:45" s="83" customFormat="1" ht="28.5" customHeight="1">
      <c r="A14" s="80">
        <v>1</v>
      </c>
      <c r="B14" s="81">
        <v>1</v>
      </c>
      <c r="C14" s="81"/>
      <c r="D14" s="101" t="s">
        <v>77</v>
      </c>
      <c r="E14" s="95">
        <v>630.2</v>
      </c>
      <c r="F14" s="101">
        <v>630.2</v>
      </c>
      <c r="G14" s="84">
        <f t="shared" si="2"/>
        <v>1</v>
      </c>
      <c r="H14" s="96"/>
      <c r="I14" s="96"/>
      <c r="J14" s="96"/>
      <c r="K14" s="75"/>
      <c r="L14" s="75"/>
      <c r="M14" s="84"/>
      <c r="N14" s="75"/>
      <c r="O14" s="75"/>
      <c r="P14" s="84"/>
      <c r="Q14" s="75"/>
      <c r="R14" s="75"/>
      <c r="S14" s="84"/>
      <c r="T14" s="75"/>
      <c r="U14" s="75"/>
      <c r="V14" s="84"/>
      <c r="W14" s="75"/>
      <c r="X14" s="75"/>
      <c r="Y14" s="84"/>
      <c r="Z14" s="75"/>
      <c r="AA14" s="75"/>
      <c r="AB14" s="78"/>
      <c r="AC14" s="75"/>
      <c r="AD14" s="75"/>
      <c r="AE14" s="75"/>
      <c r="AF14" s="101">
        <v>19.1055</v>
      </c>
      <c r="AG14" s="256"/>
      <c r="AH14" s="75"/>
      <c r="AI14" s="75"/>
      <c r="AJ14" s="75"/>
      <c r="AK14" s="75"/>
      <c r="AL14" s="102"/>
      <c r="AM14" s="75"/>
      <c r="AN14" s="75"/>
      <c r="AO14" s="75"/>
      <c r="AP14" s="75"/>
      <c r="AQ14" s="101">
        <v>64</v>
      </c>
      <c r="AR14" s="101">
        <v>283</v>
      </c>
      <c r="AS14" s="82"/>
    </row>
    <row r="15" spans="1:45" s="83" customFormat="1" ht="28.5" customHeight="1">
      <c r="A15" s="80">
        <v>2</v>
      </c>
      <c r="B15" s="81">
        <v>1</v>
      </c>
      <c r="C15" s="81"/>
      <c r="D15" s="101" t="s">
        <v>78</v>
      </c>
      <c r="E15" s="95">
        <v>628</v>
      </c>
      <c r="F15" s="101">
        <v>618</v>
      </c>
      <c r="G15" s="84">
        <f t="shared" si="2"/>
        <v>0.9840764331210191</v>
      </c>
      <c r="H15" s="96"/>
      <c r="I15" s="96"/>
      <c r="J15" s="96"/>
      <c r="K15" s="75"/>
      <c r="L15" s="75"/>
      <c r="M15" s="84"/>
      <c r="N15" s="75"/>
      <c r="O15" s="75"/>
      <c r="P15" s="84"/>
      <c r="Q15" s="75"/>
      <c r="R15" s="75"/>
      <c r="S15" s="84"/>
      <c r="T15" s="75"/>
      <c r="U15" s="75"/>
      <c r="V15" s="84"/>
      <c r="W15" s="75"/>
      <c r="X15" s="75"/>
      <c r="Y15" s="84"/>
      <c r="Z15" s="30"/>
      <c r="AA15" s="30"/>
      <c r="AB15" s="79"/>
      <c r="AC15" s="75"/>
      <c r="AD15" s="75"/>
      <c r="AE15" s="75"/>
      <c r="AF15" s="101">
        <v>39.292</v>
      </c>
      <c r="AG15" s="256"/>
      <c r="AH15" s="75"/>
      <c r="AI15" s="75"/>
      <c r="AJ15" s="75"/>
      <c r="AK15" s="75"/>
      <c r="AL15" s="75"/>
      <c r="AM15" s="75"/>
      <c r="AN15" s="75"/>
      <c r="AO15" s="75"/>
      <c r="AP15" s="75"/>
      <c r="AQ15" s="101">
        <v>125</v>
      </c>
      <c r="AR15" s="101">
        <v>494</v>
      </c>
      <c r="AS15" s="82"/>
    </row>
    <row r="16" spans="1:45" s="83" customFormat="1" ht="28.5" customHeight="1">
      <c r="A16" s="80">
        <v>3</v>
      </c>
      <c r="B16" s="94">
        <v>1</v>
      </c>
      <c r="C16" s="94"/>
      <c r="D16" s="101" t="s">
        <v>79</v>
      </c>
      <c r="E16" s="30">
        <v>706.4</v>
      </c>
      <c r="F16" s="101">
        <v>706.4</v>
      </c>
      <c r="G16" s="84">
        <f t="shared" si="2"/>
        <v>1</v>
      </c>
      <c r="H16" s="32"/>
      <c r="I16" s="32"/>
      <c r="J16" s="32"/>
      <c r="K16" s="30"/>
      <c r="L16" s="30"/>
      <c r="M16" s="84"/>
      <c r="N16" s="30"/>
      <c r="O16" s="30"/>
      <c r="P16" s="84"/>
      <c r="Q16" s="30"/>
      <c r="R16" s="30"/>
      <c r="S16" s="84"/>
      <c r="T16" s="30"/>
      <c r="U16" s="30"/>
      <c r="V16" s="84"/>
      <c r="W16" s="30"/>
      <c r="X16" s="30"/>
      <c r="Y16" s="84"/>
      <c r="Z16" s="30"/>
      <c r="AA16" s="30"/>
      <c r="AB16" s="31"/>
      <c r="AC16" s="30"/>
      <c r="AD16" s="30"/>
      <c r="AE16" s="30"/>
      <c r="AF16" s="101">
        <v>66.5045</v>
      </c>
      <c r="AG16" s="256"/>
      <c r="AH16" s="30"/>
      <c r="AI16" s="30"/>
      <c r="AJ16" s="30"/>
      <c r="AK16" s="30"/>
      <c r="AL16" s="63"/>
      <c r="AM16" s="30"/>
      <c r="AN16" s="30"/>
      <c r="AO16" s="30"/>
      <c r="AP16" s="30"/>
      <c r="AQ16" s="101">
        <v>212</v>
      </c>
      <c r="AR16" s="101">
        <v>650</v>
      </c>
      <c r="AS16" s="68"/>
    </row>
    <row r="17" spans="1:45" s="83" customFormat="1" ht="28.5" customHeight="1">
      <c r="A17" s="80">
        <v>4</v>
      </c>
      <c r="B17" s="96">
        <v>1</v>
      </c>
      <c r="C17" s="96"/>
      <c r="D17" s="101" t="s">
        <v>80</v>
      </c>
      <c r="E17" s="75">
        <v>412.7</v>
      </c>
      <c r="F17" s="101">
        <v>412.7</v>
      </c>
      <c r="G17" s="84">
        <f t="shared" si="2"/>
        <v>1</v>
      </c>
      <c r="H17" s="96"/>
      <c r="I17" s="96"/>
      <c r="J17" s="96"/>
      <c r="K17" s="75"/>
      <c r="L17" s="75"/>
      <c r="M17" s="84"/>
      <c r="N17" s="75"/>
      <c r="O17" s="75"/>
      <c r="P17" s="84"/>
      <c r="Q17" s="75"/>
      <c r="R17" s="75"/>
      <c r="S17" s="84"/>
      <c r="T17" s="75"/>
      <c r="U17" s="75"/>
      <c r="V17" s="84"/>
      <c r="W17" s="75"/>
      <c r="X17" s="75"/>
      <c r="Y17" s="84"/>
      <c r="Z17" s="75"/>
      <c r="AA17" s="75"/>
      <c r="AB17" s="78"/>
      <c r="AC17" s="75"/>
      <c r="AD17" s="75"/>
      <c r="AE17" s="75"/>
      <c r="AF17" s="101">
        <v>34.82</v>
      </c>
      <c r="AG17" s="256"/>
      <c r="AH17" s="75"/>
      <c r="AI17" s="75"/>
      <c r="AJ17" s="75"/>
      <c r="AK17" s="75"/>
      <c r="AL17" s="99"/>
      <c r="AM17" s="75"/>
      <c r="AN17" s="75"/>
      <c r="AO17" s="75"/>
      <c r="AP17" s="75"/>
      <c r="AQ17" s="101">
        <v>107</v>
      </c>
      <c r="AR17" s="101">
        <v>443</v>
      </c>
      <c r="AS17" s="75"/>
    </row>
    <row r="18" spans="1:45" s="83" customFormat="1" ht="28.5" customHeight="1">
      <c r="A18" s="80">
        <v>5</v>
      </c>
      <c r="B18" s="96">
        <v>1</v>
      </c>
      <c r="C18" s="96"/>
      <c r="D18" s="101" t="s">
        <v>81</v>
      </c>
      <c r="E18" s="75"/>
      <c r="F18" s="75"/>
      <c r="G18" s="84"/>
      <c r="H18" s="96"/>
      <c r="I18" s="96"/>
      <c r="J18" s="96"/>
      <c r="K18" s="75"/>
      <c r="L18" s="75"/>
      <c r="M18" s="84"/>
      <c r="N18" s="75">
        <v>5135</v>
      </c>
      <c r="O18" s="101">
        <v>5135</v>
      </c>
      <c r="P18" s="84">
        <f>O18/N18</f>
        <v>1</v>
      </c>
      <c r="Q18" s="75"/>
      <c r="R18" s="75"/>
      <c r="S18" s="84"/>
      <c r="T18" s="75"/>
      <c r="U18" s="75"/>
      <c r="V18" s="84"/>
      <c r="W18" s="75"/>
      <c r="X18" s="75"/>
      <c r="Y18" s="84"/>
      <c r="Z18" s="75"/>
      <c r="AA18" s="75"/>
      <c r="AB18" s="78"/>
      <c r="AC18" s="75"/>
      <c r="AD18" s="75"/>
      <c r="AE18" s="75"/>
      <c r="AF18" s="101">
        <v>462.125</v>
      </c>
      <c r="AG18" s="256"/>
      <c r="AH18" s="75"/>
      <c r="AI18" s="75"/>
      <c r="AJ18" s="75"/>
      <c r="AK18" s="75"/>
      <c r="AL18" s="99"/>
      <c r="AM18" s="75"/>
      <c r="AN18" s="75"/>
      <c r="AO18" s="75"/>
      <c r="AP18" s="75"/>
      <c r="AQ18" s="101">
        <v>1195</v>
      </c>
      <c r="AR18" s="101">
        <v>5282</v>
      </c>
      <c r="AS18" s="75"/>
    </row>
    <row r="19" spans="1:45" s="83" customFormat="1" ht="28.5" customHeight="1">
      <c r="A19" s="80">
        <v>6</v>
      </c>
      <c r="B19" s="96">
        <v>1</v>
      </c>
      <c r="C19" s="96"/>
      <c r="D19" s="101" t="s">
        <v>82</v>
      </c>
      <c r="E19" s="75"/>
      <c r="F19" s="75"/>
      <c r="G19" s="84"/>
      <c r="H19" s="96"/>
      <c r="I19" s="96"/>
      <c r="J19" s="96"/>
      <c r="K19" s="75"/>
      <c r="L19" s="75"/>
      <c r="M19" s="84"/>
      <c r="N19" s="75">
        <v>4334</v>
      </c>
      <c r="O19" s="101">
        <v>4334</v>
      </c>
      <c r="P19" s="84">
        <f>O19/N19</f>
        <v>1</v>
      </c>
      <c r="Q19" s="75"/>
      <c r="R19" s="75"/>
      <c r="S19" s="84"/>
      <c r="T19" s="75"/>
      <c r="U19" s="75"/>
      <c r="V19" s="84"/>
      <c r="W19" s="75"/>
      <c r="X19" s="75"/>
      <c r="Y19" s="84"/>
      <c r="Z19" s="75"/>
      <c r="AA19" s="75"/>
      <c r="AB19" s="78"/>
      <c r="AC19" s="75"/>
      <c r="AD19" s="75"/>
      <c r="AE19" s="75"/>
      <c r="AF19" s="101">
        <v>244.678</v>
      </c>
      <c r="AG19" s="256"/>
      <c r="AH19" s="75"/>
      <c r="AI19" s="75"/>
      <c r="AJ19" s="75"/>
      <c r="AK19" s="75"/>
      <c r="AL19" s="99"/>
      <c r="AM19" s="75"/>
      <c r="AN19" s="75"/>
      <c r="AO19" s="75"/>
      <c r="AP19" s="75"/>
      <c r="AQ19" s="101">
        <v>1119</v>
      </c>
      <c r="AR19" s="101">
        <v>5149</v>
      </c>
      <c r="AS19" s="75"/>
    </row>
    <row r="20" spans="1:45" s="83" customFormat="1" ht="28.5" customHeight="1">
      <c r="A20" s="80">
        <v>7</v>
      </c>
      <c r="B20" s="81">
        <v>1</v>
      </c>
      <c r="C20" s="96"/>
      <c r="D20" s="101" t="s">
        <v>83</v>
      </c>
      <c r="E20" s="75"/>
      <c r="F20" s="75"/>
      <c r="G20" s="84"/>
      <c r="H20" s="96"/>
      <c r="I20" s="96"/>
      <c r="J20" s="96"/>
      <c r="K20" s="75">
        <v>2.23</v>
      </c>
      <c r="L20" s="101">
        <v>2.23</v>
      </c>
      <c r="M20" s="84">
        <f>L20/K20</f>
        <v>1</v>
      </c>
      <c r="N20" s="75"/>
      <c r="O20" s="75"/>
      <c r="P20" s="78"/>
      <c r="Q20" s="75"/>
      <c r="R20" s="75"/>
      <c r="S20" s="84"/>
      <c r="T20" s="75"/>
      <c r="U20" s="75"/>
      <c r="V20" s="84"/>
      <c r="W20" s="75"/>
      <c r="X20" s="75"/>
      <c r="Y20" s="84"/>
      <c r="Z20" s="75"/>
      <c r="AA20" s="75"/>
      <c r="AB20" s="78"/>
      <c r="AC20" s="75"/>
      <c r="AD20" s="75"/>
      <c r="AE20" s="75"/>
      <c r="AF20" s="101">
        <v>14.1262</v>
      </c>
      <c r="AG20" s="256"/>
      <c r="AH20" s="75"/>
      <c r="AI20" s="75"/>
      <c r="AJ20" s="75"/>
      <c r="AK20" s="75"/>
      <c r="AL20" s="99"/>
      <c r="AM20" s="75"/>
      <c r="AN20" s="75"/>
      <c r="AO20" s="75"/>
      <c r="AP20" s="75"/>
      <c r="AQ20" s="101">
        <v>183</v>
      </c>
      <c r="AR20" s="101">
        <v>739</v>
      </c>
      <c r="AS20" s="75"/>
    </row>
    <row r="21" spans="1:45" s="83" customFormat="1" ht="28.5" customHeight="1">
      <c r="A21" s="80">
        <v>8</v>
      </c>
      <c r="B21" s="81">
        <v>1</v>
      </c>
      <c r="C21" s="96"/>
      <c r="D21" s="101" t="s">
        <v>84</v>
      </c>
      <c r="E21" s="75"/>
      <c r="F21" s="75"/>
      <c r="G21" s="84"/>
      <c r="H21" s="96"/>
      <c r="I21" s="96"/>
      <c r="J21" s="96"/>
      <c r="K21" s="75"/>
      <c r="L21" s="75"/>
      <c r="M21" s="84"/>
      <c r="N21" s="75"/>
      <c r="O21" s="75"/>
      <c r="P21" s="78"/>
      <c r="Q21" s="75"/>
      <c r="R21" s="75"/>
      <c r="S21" s="84"/>
      <c r="T21" s="75">
        <v>60140</v>
      </c>
      <c r="U21" s="101">
        <v>60140</v>
      </c>
      <c r="V21" s="84">
        <f>U21/T21</f>
        <v>1</v>
      </c>
      <c r="W21" s="75"/>
      <c r="X21" s="75"/>
      <c r="Y21" s="84"/>
      <c r="Z21" s="75"/>
      <c r="AA21" s="75"/>
      <c r="AB21" s="78"/>
      <c r="AC21" s="75"/>
      <c r="AD21" s="75"/>
      <c r="AE21" s="75"/>
      <c r="AF21" s="101">
        <v>17.45</v>
      </c>
      <c r="AG21" s="256"/>
      <c r="AH21" s="75"/>
      <c r="AI21" s="75"/>
      <c r="AJ21" s="75"/>
      <c r="AK21" s="75"/>
      <c r="AL21" s="99"/>
      <c r="AM21" s="75"/>
      <c r="AN21" s="75"/>
      <c r="AO21" s="75"/>
      <c r="AP21" s="75"/>
      <c r="AQ21" s="101">
        <v>36</v>
      </c>
      <c r="AR21" s="101">
        <v>127</v>
      </c>
      <c r="AS21" s="75"/>
    </row>
    <row r="22" spans="1:45" s="83" customFormat="1" ht="28.5" customHeight="1">
      <c r="A22" s="80">
        <v>9</v>
      </c>
      <c r="B22" s="94">
        <v>1</v>
      </c>
      <c r="C22" s="96"/>
      <c r="D22" s="101" t="s">
        <v>85</v>
      </c>
      <c r="E22" s="75"/>
      <c r="F22" s="75"/>
      <c r="G22" s="84"/>
      <c r="H22" s="96"/>
      <c r="I22" s="96"/>
      <c r="J22" s="96"/>
      <c r="K22" s="75"/>
      <c r="L22" s="75"/>
      <c r="M22" s="84"/>
      <c r="N22" s="75"/>
      <c r="O22" s="75"/>
      <c r="P22" s="78"/>
      <c r="Q22" s="75">
        <v>800000</v>
      </c>
      <c r="R22" s="95">
        <v>800000</v>
      </c>
      <c r="S22" s="84">
        <f>R22/Q22</f>
        <v>1</v>
      </c>
      <c r="T22" s="75"/>
      <c r="U22" s="75"/>
      <c r="V22" s="84"/>
      <c r="W22" s="75"/>
      <c r="X22" s="75"/>
      <c r="Y22" s="84"/>
      <c r="Z22" s="75"/>
      <c r="AA22" s="75"/>
      <c r="AB22" s="78"/>
      <c r="AC22" s="75"/>
      <c r="AD22" s="75"/>
      <c r="AE22" s="75"/>
      <c r="AF22" s="101">
        <v>51.445</v>
      </c>
      <c r="AG22" s="256"/>
      <c r="AH22" s="75"/>
      <c r="AI22" s="75"/>
      <c r="AJ22" s="75"/>
      <c r="AK22" s="75"/>
      <c r="AL22" s="99"/>
      <c r="AM22" s="75"/>
      <c r="AN22" s="75"/>
      <c r="AO22" s="75"/>
      <c r="AP22" s="75"/>
      <c r="AQ22" s="101">
        <v>34</v>
      </c>
      <c r="AR22" s="101">
        <v>155</v>
      </c>
      <c r="AS22" s="75"/>
    </row>
    <row r="23" spans="1:45" s="83" customFormat="1" ht="28.5" customHeight="1">
      <c r="A23" s="80">
        <v>10</v>
      </c>
      <c r="B23" s="96">
        <v>1</v>
      </c>
      <c r="C23" s="96"/>
      <c r="D23" s="101" t="s">
        <v>86</v>
      </c>
      <c r="E23" s="75">
        <v>4379.9</v>
      </c>
      <c r="F23" s="101">
        <v>4379.9</v>
      </c>
      <c r="G23" s="84">
        <f t="shared" si="2"/>
        <v>1</v>
      </c>
      <c r="H23" s="96"/>
      <c r="I23" s="96"/>
      <c r="J23" s="96"/>
      <c r="K23" s="75"/>
      <c r="L23" s="75"/>
      <c r="M23" s="84"/>
      <c r="N23" s="75"/>
      <c r="O23" s="75"/>
      <c r="P23" s="78"/>
      <c r="Q23" s="75"/>
      <c r="R23" s="75"/>
      <c r="S23" s="84"/>
      <c r="T23" s="75"/>
      <c r="U23" s="75"/>
      <c r="V23" s="84"/>
      <c r="W23" s="75"/>
      <c r="X23" s="75"/>
      <c r="Y23" s="84"/>
      <c r="Z23" s="75"/>
      <c r="AA23" s="75"/>
      <c r="AB23" s="78"/>
      <c r="AC23" s="75"/>
      <c r="AD23" s="75"/>
      <c r="AE23" s="75"/>
      <c r="AF23" s="101">
        <v>36.795</v>
      </c>
      <c r="AG23" s="256"/>
      <c r="AH23" s="75"/>
      <c r="AI23" s="75"/>
      <c r="AJ23" s="75"/>
      <c r="AK23" s="75"/>
      <c r="AL23" s="99"/>
      <c r="AM23" s="75"/>
      <c r="AN23" s="75"/>
      <c r="AO23" s="75"/>
      <c r="AP23" s="75"/>
      <c r="AQ23" s="101">
        <v>102</v>
      </c>
      <c r="AR23" s="101">
        <v>393</v>
      </c>
      <c r="AS23" s="75"/>
    </row>
    <row r="24" spans="1:45" s="83" customFormat="1" ht="28.5" customHeight="1">
      <c r="A24" s="80">
        <v>11</v>
      </c>
      <c r="B24" s="96">
        <v>1</v>
      </c>
      <c r="C24" s="96"/>
      <c r="D24" s="101" t="s">
        <v>87</v>
      </c>
      <c r="E24" s="75">
        <v>3</v>
      </c>
      <c r="F24" s="101">
        <v>3</v>
      </c>
      <c r="G24" s="84">
        <f t="shared" si="2"/>
        <v>1</v>
      </c>
      <c r="H24" s="96"/>
      <c r="I24" s="96"/>
      <c r="J24" s="96"/>
      <c r="K24" s="75"/>
      <c r="L24" s="75"/>
      <c r="M24" s="84"/>
      <c r="N24" s="75"/>
      <c r="O24" s="75"/>
      <c r="P24" s="78"/>
      <c r="Q24" s="75"/>
      <c r="R24" s="75"/>
      <c r="S24" s="84"/>
      <c r="T24" s="75"/>
      <c r="U24" s="75"/>
      <c r="V24" s="84"/>
      <c r="W24" s="75"/>
      <c r="X24" s="75"/>
      <c r="Y24" s="84"/>
      <c r="Z24" s="75"/>
      <c r="AA24" s="75"/>
      <c r="AB24" s="78"/>
      <c r="AC24" s="75"/>
      <c r="AD24" s="75"/>
      <c r="AE24" s="75"/>
      <c r="AF24" s="101">
        <v>0.09</v>
      </c>
      <c r="AG24" s="256"/>
      <c r="AH24" s="75"/>
      <c r="AI24" s="75"/>
      <c r="AJ24" s="75"/>
      <c r="AK24" s="75"/>
      <c r="AL24" s="99"/>
      <c r="AM24" s="75"/>
      <c r="AN24" s="75"/>
      <c r="AO24" s="75"/>
      <c r="AP24" s="75"/>
      <c r="AQ24" s="101">
        <v>1</v>
      </c>
      <c r="AR24" s="101">
        <v>2</v>
      </c>
      <c r="AS24" s="75"/>
    </row>
    <row r="25" spans="1:45" s="83" customFormat="1" ht="28.5" customHeight="1">
      <c r="A25" s="80">
        <v>12</v>
      </c>
      <c r="B25" s="96">
        <v>1</v>
      </c>
      <c r="C25" s="96"/>
      <c r="D25" s="101" t="s">
        <v>88</v>
      </c>
      <c r="E25" s="75">
        <v>9</v>
      </c>
      <c r="F25" s="101">
        <v>9</v>
      </c>
      <c r="G25" s="84">
        <f t="shared" si="2"/>
        <v>1</v>
      </c>
      <c r="H25" s="96"/>
      <c r="I25" s="96"/>
      <c r="J25" s="96"/>
      <c r="K25" s="75"/>
      <c r="L25" s="75"/>
      <c r="M25" s="84"/>
      <c r="N25" s="75"/>
      <c r="O25" s="75"/>
      <c r="P25" s="78"/>
      <c r="Q25" s="75"/>
      <c r="R25" s="75"/>
      <c r="S25" s="84"/>
      <c r="T25" s="75"/>
      <c r="U25" s="75"/>
      <c r="V25" s="84"/>
      <c r="W25" s="75"/>
      <c r="X25" s="75"/>
      <c r="Y25" s="84"/>
      <c r="Z25" s="75"/>
      <c r="AA25" s="75"/>
      <c r="AB25" s="78"/>
      <c r="AC25" s="75"/>
      <c r="AD25" s="75"/>
      <c r="AE25" s="75"/>
      <c r="AF25" s="101">
        <v>0.9</v>
      </c>
      <c r="AG25" s="256"/>
      <c r="AH25" s="75"/>
      <c r="AI25" s="75"/>
      <c r="AJ25" s="75"/>
      <c r="AK25" s="75"/>
      <c r="AL25" s="99"/>
      <c r="AM25" s="75"/>
      <c r="AN25" s="75"/>
      <c r="AO25" s="75"/>
      <c r="AP25" s="75"/>
      <c r="AQ25" s="101">
        <v>3</v>
      </c>
      <c r="AR25" s="101">
        <v>8</v>
      </c>
      <c r="AS25" s="75"/>
    </row>
    <row r="26" spans="1:45" s="83" customFormat="1" ht="28.5" customHeight="1">
      <c r="A26" s="80">
        <v>13</v>
      </c>
      <c r="B26" s="81">
        <v>1</v>
      </c>
      <c r="C26" s="96"/>
      <c r="D26" s="101" t="s">
        <v>89</v>
      </c>
      <c r="E26" s="75"/>
      <c r="G26" s="84"/>
      <c r="H26" s="96"/>
      <c r="I26" s="96"/>
      <c r="J26" s="96"/>
      <c r="K26" s="75"/>
      <c r="L26" s="75"/>
      <c r="M26" s="84"/>
      <c r="N26" s="75"/>
      <c r="O26" s="75"/>
      <c r="P26" s="78"/>
      <c r="Q26" s="75"/>
      <c r="R26" s="75"/>
      <c r="S26" s="84"/>
      <c r="T26" s="75">
        <v>30044</v>
      </c>
      <c r="U26" s="24">
        <v>30044</v>
      </c>
      <c r="V26" s="84">
        <f>U26/T26</f>
        <v>1</v>
      </c>
      <c r="W26" s="75"/>
      <c r="X26" s="75"/>
      <c r="Y26" s="84"/>
      <c r="Z26" s="75"/>
      <c r="AA26" s="75"/>
      <c r="AB26" s="78"/>
      <c r="AC26" s="75"/>
      <c r="AD26" s="75"/>
      <c r="AE26" s="75"/>
      <c r="AF26" s="101">
        <v>27.422</v>
      </c>
      <c r="AG26" s="256"/>
      <c r="AH26" s="75"/>
      <c r="AI26" s="75"/>
      <c r="AJ26" s="75"/>
      <c r="AK26" s="75"/>
      <c r="AL26" s="99"/>
      <c r="AM26" s="75"/>
      <c r="AN26" s="75"/>
      <c r="AO26" s="75"/>
      <c r="AP26" s="75"/>
      <c r="AQ26" s="101">
        <v>75</v>
      </c>
      <c r="AR26" s="101">
        <v>196</v>
      </c>
      <c r="AS26" s="75"/>
    </row>
    <row r="27" spans="1:45" s="83" customFormat="1" ht="28.5" customHeight="1">
      <c r="A27" s="80">
        <v>14</v>
      </c>
      <c r="B27" s="81">
        <v>1</v>
      </c>
      <c r="C27" s="96"/>
      <c r="D27" s="101" t="s">
        <v>90</v>
      </c>
      <c r="E27" s="75">
        <v>1122.8</v>
      </c>
      <c r="F27" s="101">
        <v>1122.8</v>
      </c>
      <c r="G27" s="84">
        <f t="shared" si="2"/>
        <v>1</v>
      </c>
      <c r="H27" s="96"/>
      <c r="I27" s="96"/>
      <c r="J27" s="96"/>
      <c r="K27" s="75"/>
      <c r="L27" s="75"/>
      <c r="M27" s="84"/>
      <c r="N27" s="75"/>
      <c r="O27" s="75"/>
      <c r="P27" s="78"/>
      <c r="Q27" s="75"/>
      <c r="R27" s="75"/>
      <c r="S27" s="84"/>
      <c r="T27" s="75"/>
      <c r="U27" s="75"/>
      <c r="V27" s="84"/>
      <c r="W27" s="75"/>
      <c r="X27" s="75"/>
      <c r="Y27" s="84"/>
      <c r="Z27" s="75"/>
      <c r="AA27" s="75"/>
      <c r="AB27" s="78"/>
      <c r="AC27" s="75"/>
      <c r="AD27" s="75"/>
      <c r="AE27" s="75"/>
      <c r="AF27" s="101">
        <v>20.923</v>
      </c>
      <c r="AG27" s="256"/>
      <c r="AH27" s="75"/>
      <c r="AI27" s="75"/>
      <c r="AJ27" s="75"/>
      <c r="AK27" s="75"/>
      <c r="AL27" s="99"/>
      <c r="AM27" s="75"/>
      <c r="AN27" s="75"/>
      <c r="AO27" s="75"/>
      <c r="AP27" s="75"/>
      <c r="AQ27" s="101">
        <v>44</v>
      </c>
      <c r="AR27" s="101">
        <v>173</v>
      </c>
      <c r="AS27" s="75"/>
    </row>
    <row r="28" spans="1:45" s="83" customFormat="1" ht="28.5" customHeight="1">
      <c r="A28" s="80">
        <v>15</v>
      </c>
      <c r="B28" s="94">
        <v>1</v>
      </c>
      <c r="C28" s="96"/>
      <c r="D28" s="101" t="s">
        <v>91</v>
      </c>
      <c r="E28" s="75"/>
      <c r="G28" s="84"/>
      <c r="H28" s="96"/>
      <c r="I28" s="96"/>
      <c r="J28" s="96"/>
      <c r="K28" s="75"/>
      <c r="L28" s="75"/>
      <c r="M28" s="84"/>
      <c r="N28" s="75"/>
      <c r="O28" s="75"/>
      <c r="P28" s="78"/>
      <c r="Q28" s="75"/>
      <c r="R28" s="75"/>
      <c r="S28" s="84"/>
      <c r="T28" s="75">
        <v>303400</v>
      </c>
      <c r="U28" s="101">
        <v>303400</v>
      </c>
      <c r="V28" s="84">
        <f>U28/T28</f>
        <v>1</v>
      </c>
      <c r="W28" s="75"/>
      <c r="X28" s="75"/>
      <c r="Y28" s="84"/>
      <c r="Z28" s="75"/>
      <c r="AA28" s="75"/>
      <c r="AB28" s="78"/>
      <c r="AC28" s="75"/>
      <c r="AD28" s="75"/>
      <c r="AE28" s="75"/>
      <c r="AF28" s="101">
        <v>28.34</v>
      </c>
      <c r="AG28" s="256"/>
      <c r="AH28" s="75"/>
      <c r="AI28" s="75"/>
      <c r="AJ28" s="75"/>
      <c r="AK28" s="75"/>
      <c r="AL28" s="99"/>
      <c r="AM28" s="75"/>
      <c r="AN28" s="75"/>
      <c r="AO28" s="75"/>
      <c r="AP28" s="75"/>
      <c r="AQ28" s="101">
        <v>134</v>
      </c>
      <c r="AR28" s="101">
        <v>623</v>
      </c>
      <c r="AS28" s="75"/>
    </row>
    <row r="29" spans="1:45" s="83" customFormat="1" ht="28.5" customHeight="1">
      <c r="A29" s="80">
        <v>16</v>
      </c>
      <c r="B29" s="96">
        <v>1</v>
      </c>
      <c r="C29" s="96"/>
      <c r="D29" s="101" t="s">
        <v>92</v>
      </c>
      <c r="E29" s="75">
        <v>639.37</v>
      </c>
      <c r="F29" s="101">
        <v>639.37</v>
      </c>
      <c r="G29" s="84">
        <f t="shared" si="2"/>
        <v>1</v>
      </c>
      <c r="H29" s="96"/>
      <c r="I29" s="96"/>
      <c r="J29" s="96"/>
      <c r="K29" s="75"/>
      <c r="L29" s="75"/>
      <c r="M29" s="84"/>
      <c r="N29" s="75"/>
      <c r="O29" s="75"/>
      <c r="P29" s="78"/>
      <c r="Q29" s="75"/>
      <c r="R29" s="75"/>
      <c r="S29" s="84"/>
      <c r="T29" s="75"/>
      <c r="U29" s="75"/>
      <c r="V29" s="84"/>
      <c r="W29" s="75"/>
      <c r="X29" s="75"/>
      <c r="Y29" s="84"/>
      <c r="Z29" s="75"/>
      <c r="AA29" s="75"/>
      <c r="AB29" s="78"/>
      <c r="AC29" s="75"/>
      <c r="AD29" s="75"/>
      <c r="AE29" s="75"/>
      <c r="AF29" s="101">
        <v>59.657</v>
      </c>
      <c r="AG29" s="256"/>
      <c r="AH29" s="75"/>
      <c r="AI29" s="75"/>
      <c r="AJ29" s="75"/>
      <c r="AK29" s="75"/>
      <c r="AL29" s="99"/>
      <c r="AM29" s="75"/>
      <c r="AN29" s="75"/>
      <c r="AO29" s="75"/>
      <c r="AP29" s="75"/>
      <c r="AQ29" s="101">
        <v>65</v>
      </c>
      <c r="AR29" s="101">
        <v>266</v>
      </c>
      <c r="AS29" s="75"/>
    </row>
    <row r="30" spans="1:45" s="83" customFormat="1" ht="28.5" customHeight="1">
      <c r="A30" s="80">
        <v>17</v>
      </c>
      <c r="B30" s="96">
        <v>1</v>
      </c>
      <c r="C30" s="96"/>
      <c r="D30" s="101" t="s">
        <v>93</v>
      </c>
      <c r="E30" s="75"/>
      <c r="G30" s="84"/>
      <c r="H30" s="96"/>
      <c r="I30" s="96"/>
      <c r="J30" s="96"/>
      <c r="K30" s="75"/>
      <c r="L30" s="75"/>
      <c r="M30" s="84"/>
      <c r="N30" s="75"/>
      <c r="O30" s="75"/>
      <c r="P30" s="78"/>
      <c r="Q30" s="75">
        <v>4</v>
      </c>
      <c r="R30" s="100">
        <v>4</v>
      </c>
      <c r="S30" s="84">
        <f>R30/Q30</f>
        <v>1</v>
      </c>
      <c r="T30" s="75"/>
      <c r="U30" s="75"/>
      <c r="V30" s="84"/>
      <c r="W30" s="75"/>
      <c r="X30" s="75"/>
      <c r="Y30" s="84"/>
      <c r="Z30" s="75"/>
      <c r="AA30" s="75"/>
      <c r="AB30" s="78"/>
      <c r="AC30" s="75"/>
      <c r="AD30" s="75"/>
      <c r="AE30" s="75"/>
      <c r="AF30" s="101">
        <v>2.25</v>
      </c>
      <c r="AG30" s="256"/>
      <c r="AH30" s="75"/>
      <c r="AI30" s="75"/>
      <c r="AJ30" s="75"/>
      <c r="AK30" s="75"/>
      <c r="AL30" s="99"/>
      <c r="AM30" s="75"/>
      <c r="AN30" s="75"/>
      <c r="AO30" s="75"/>
      <c r="AP30" s="75"/>
      <c r="AQ30" s="101">
        <v>70</v>
      </c>
      <c r="AR30" s="101">
        <v>257</v>
      </c>
      <c r="AS30" s="75"/>
    </row>
    <row r="31" spans="1:45" s="83" customFormat="1" ht="28.5" customHeight="1">
      <c r="A31" s="80">
        <v>18</v>
      </c>
      <c r="B31" s="96">
        <v>1</v>
      </c>
      <c r="C31" s="96"/>
      <c r="D31" s="101" t="s">
        <v>94</v>
      </c>
      <c r="E31" s="75"/>
      <c r="F31" s="75"/>
      <c r="G31" s="84"/>
      <c r="H31" s="96"/>
      <c r="I31" s="96"/>
      <c r="J31" s="96"/>
      <c r="K31" s="75"/>
      <c r="L31" s="75"/>
      <c r="M31" s="84"/>
      <c r="N31" s="75"/>
      <c r="O31" s="75"/>
      <c r="P31" s="78"/>
      <c r="Q31" s="75"/>
      <c r="R31" s="75"/>
      <c r="S31" s="84"/>
      <c r="T31" s="75">
        <v>8445</v>
      </c>
      <c r="U31" s="101">
        <v>8445</v>
      </c>
      <c r="V31" s="84">
        <f>U31/T31</f>
        <v>1</v>
      </c>
      <c r="W31" s="75"/>
      <c r="X31" s="75"/>
      <c r="Y31" s="84"/>
      <c r="Z31" s="75"/>
      <c r="AA31" s="75"/>
      <c r="AB31" s="78"/>
      <c r="AC31" s="75"/>
      <c r="AD31" s="75"/>
      <c r="AE31" s="75"/>
      <c r="AF31" s="101">
        <v>4.5335</v>
      </c>
      <c r="AG31" s="256"/>
      <c r="AH31" s="75"/>
      <c r="AI31" s="75"/>
      <c r="AJ31" s="75"/>
      <c r="AK31" s="75"/>
      <c r="AL31" s="99"/>
      <c r="AM31" s="75"/>
      <c r="AN31" s="75"/>
      <c r="AO31" s="75"/>
      <c r="AP31" s="75"/>
      <c r="AQ31" s="101">
        <v>434</v>
      </c>
      <c r="AR31" s="101">
        <v>2140</v>
      </c>
      <c r="AS31" s="75"/>
    </row>
    <row r="32" spans="1:45" s="83" customFormat="1" ht="28.5" customHeight="1">
      <c r="A32" s="80">
        <v>19</v>
      </c>
      <c r="B32" s="81">
        <v>1</v>
      </c>
      <c r="C32" s="96"/>
      <c r="D32" s="101" t="s">
        <v>95</v>
      </c>
      <c r="E32" s="75"/>
      <c r="G32" s="84"/>
      <c r="H32" s="96"/>
      <c r="I32" s="96"/>
      <c r="J32" s="96"/>
      <c r="K32" s="75"/>
      <c r="L32" s="75"/>
      <c r="M32" s="84"/>
      <c r="N32" s="75"/>
      <c r="O32" s="75"/>
      <c r="P32" s="78"/>
      <c r="Q32" s="75"/>
      <c r="R32" s="75"/>
      <c r="S32" s="84"/>
      <c r="T32" s="75">
        <v>900</v>
      </c>
      <c r="U32" s="101">
        <v>900</v>
      </c>
      <c r="V32" s="84">
        <f>U32/T32</f>
        <v>1</v>
      </c>
      <c r="W32" s="75"/>
      <c r="X32" s="75"/>
      <c r="Y32" s="84"/>
      <c r="Z32" s="75"/>
      <c r="AA32" s="75"/>
      <c r="AB32" s="78"/>
      <c r="AC32" s="75"/>
      <c r="AD32" s="75"/>
      <c r="AE32" s="75"/>
      <c r="AF32" s="101">
        <v>0.25</v>
      </c>
      <c r="AG32" s="256"/>
      <c r="AH32" s="75"/>
      <c r="AI32" s="75"/>
      <c r="AJ32" s="75"/>
      <c r="AK32" s="75"/>
      <c r="AL32" s="99"/>
      <c r="AM32" s="75"/>
      <c r="AN32" s="75"/>
      <c r="AO32" s="75"/>
      <c r="AP32" s="75"/>
      <c r="AQ32" s="101">
        <v>7</v>
      </c>
      <c r="AR32" s="101">
        <v>26</v>
      </c>
      <c r="AS32" s="75"/>
    </row>
    <row r="33" spans="1:45" s="83" customFormat="1" ht="28.5" customHeight="1">
      <c r="A33" s="80">
        <v>20</v>
      </c>
      <c r="B33" s="81">
        <v>1</v>
      </c>
      <c r="C33" s="96"/>
      <c r="D33" s="101" t="s">
        <v>96</v>
      </c>
      <c r="E33" s="75">
        <v>2</v>
      </c>
      <c r="F33" s="101">
        <v>2</v>
      </c>
      <c r="G33" s="84">
        <f t="shared" si="2"/>
        <v>1</v>
      </c>
      <c r="H33" s="96"/>
      <c r="I33" s="96"/>
      <c r="J33" s="96"/>
      <c r="K33" s="75"/>
      <c r="L33" s="75"/>
      <c r="M33" s="84"/>
      <c r="N33" s="75"/>
      <c r="O33" s="75"/>
      <c r="P33" s="78"/>
      <c r="Q33" s="75"/>
      <c r="R33" s="75"/>
      <c r="S33" s="84"/>
      <c r="T33" s="75"/>
      <c r="U33" s="75"/>
      <c r="V33" s="79"/>
      <c r="W33" s="75"/>
      <c r="X33" s="75"/>
      <c r="Y33" s="84"/>
      <c r="Z33" s="75"/>
      <c r="AA33" s="75"/>
      <c r="AB33" s="78"/>
      <c r="AC33" s="75"/>
      <c r="AD33" s="75"/>
      <c r="AE33" s="75"/>
      <c r="AF33" s="101">
        <v>0.25</v>
      </c>
      <c r="AG33" s="256"/>
      <c r="AH33" s="75"/>
      <c r="AI33" s="75"/>
      <c r="AJ33" s="75"/>
      <c r="AK33" s="75"/>
      <c r="AL33" s="99"/>
      <c r="AM33" s="75"/>
      <c r="AN33" s="75"/>
      <c r="AO33" s="75"/>
      <c r="AP33" s="75"/>
      <c r="AQ33" s="101">
        <v>13</v>
      </c>
      <c r="AR33" s="101">
        <v>50</v>
      </c>
      <c r="AS33" s="75"/>
    </row>
    <row r="34" spans="1:45" s="10" customFormat="1" ht="49.5" customHeight="1">
      <c r="A34" s="128" t="s">
        <v>64</v>
      </c>
      <c r="B34" s="128">
        <v>0</v>
      </c>
      <c r="C34" s="133">
        <v>0</v>
      </c>
      <c r="D34" s="133"/>
      <c r="E34" s="267" t="s">
        <v>112</v>
      </c>
      <c r="F34" s="306"/>
      <c r="G34" s="84"/>
      <c r="H34" s="134"/>
      <c r="I34" s="129"/>
      <c r="J34" s="129"/>
      <c r="K34" s="129"/>
      <c r="L34" s="136"/>
      <c r="M34" s="136"/>
      <c r="N34" s="141"/>
      <c r="O34" s="136"/>
      <c r="P34" s="136"/>
      <c r="Q34" s="141"/>
      <c r="R34" s="136"/>
      <c r="S34" s="84"/>
      <c r="T34" s="134"/>
      <c r="U34" s="136"/>
      <c r="V34" s="136"/>
      <c r="W34" s="134"/>
      <c r="X34" s="136"/>
      <c r="Y34" s="84"/>
      <c r="Z34" s="134"/>
      <c r="AA34" s="139"/>
      <c r="AB34" s="139"/>
      <c r="AC34" s="142"/>
      <c r="AD34" s="136"/>
      <c r="AE34" s="136"/>
      <c r="AF34" s="141"/>
      <c r="AG34" s="25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65"/>
      <c r="AS34" s="136"/>
    </row>
    <row r="35" spans="1:45" s="10" customFormat="1" ht="49.5" customHeight="1">
      <c r="A35" s="128" t="s">
        <v>97</v>
      </c>
      <c r="B35" s="128">
        <v>1</v>
      </c>
      <c r="C35" s="133">
        <v>1</v>
      </c>
      <c r="D35" s="133"/>
      <c r="E35" s="65">
        <v>7427</v>
      </c>
      <c r="F35" s="131">
        <v>7427</v>
      </c>
      <c r="G35" s="84">
        <f t="shared" si="2"/>
        <v>1</v>
      </c>
      <c r="H35" s="134"/>
      <c r="I35" s="129"/>
      <c r="J35" s="129"/>
      <c r="K35" s="135">
        <v>0.79</v>
      </c>
      <c r="L35" s="135">
        <v>0.79</v>
      </c>
      <c r="M35" s="154">
        <f>L35/K35</f>
        <v>1</v>
      </c>
      <c r="N35" s="137">
        <v>603</v>
      </c>
      <c r="O35" s="136">
        <v>603</v>
      </c>
      <c r="P35" s="136"/>
      <c r="Q35" s="137">
        <v>41395</v>
      </c>
      <c r="R35" s="136">
        <v>41395</v>
      </c>
      <c r="S35" s="84">
        <f>R35/Q35</f>
        <v>1</v>
      </c>
      <c r="T35" s="134"/>
      <c r="U35" s="136"/>
      <c r="V35" s="136"/>
      <c r="W35" s="134"/>
      <c r="X35" s="136"/>
      <c r="Y35" s="84"/>
      <c r="Z35" s="138">
        <v>5085</v>
      </c>
      <c r="AA35" s="139">
        <v>5085</v>
      </c>
      <c r="AB35" s="139"/>
      <c r="AC35" s="130">
        <v>429</v>
      </c>
      <c r="AD35" s="129"/>
      <c r="AE35" s="129">
        <v>429</v>
      </c>
      <c r="AF35" s="140">
        <v>429</v>
      </c>
      <c r="AG35" s="149">
        <f aca="true" t="shared" si="4" ref="AG35:AG44">AF35/AE35</f>
        <v>1</v>
      </c>
      <c r="AH35" s="136"/>
      <c r="AI35" s="136"/>
      <c r="AJ35" s="136"/>
      <c r="AK35" s="136"/>
      <c r="AL35" s="136">
        <v>429</v>
      </c>
      <c r="AM35" s="136">
        <v>59</v>
      </c>
      <c r="AN35" s="136">
        <v>11</v>
      </c>
      <c r="AO35" s="136">
        <v>2</v>
      </c>
      <c r="AP35" s="136">
        <v>48</v>
      </c>
      <c r="AQ35" s="136">
        <v>891</v>
      </c>
      <c r="AR35" s="65">
        <v>2836</v>
      </c>
      <c r="AS35" s="136"/>
    </row>
    <row r="36" spans="1:45" s="10" customFormat="1" ht="49.5" customHeight="1">
      <c r="A36" s="128" t="s">
        <v>67</v>
      </c>
      <c r="B36" s="128">
        <f>SUM(B37:B43)</f>
        <v>7</v>
      </c>
      <c r="C36" s="128">
        <f>SUM(C37:C43)</f>
        <v>7</v>
      </c>
      <c r="D36" s="133"/>
      <c r="E36" s="196">
        <v>4000</v>
      </c>
      <c r="F36" s="196">
        <v>4000</v>
      </c>
      <c r="G36" s="197">
        <v>1</v>
      </c>
      <c r="H36" s="198">
        <v>2400</v>
      </c>
      <c r="I36" s="198">
        <v>2400</v>
      </c>
      <c r="J36" s="199">
        <v>1</v>
      </c>
      <c r="K36" s="199"/>
      <c r="L36" s="262"/>
      <c r="M36" s="263"/>
      <c r="N36" s="262"/>
      <c r="O36" s="262"/>
      <c r="P36" s="263"/>
      <c r="Q36" s="262"/>
      <c r="R36" s="262"/>
      <c r="S36" s="264"/>
      <c r="T36" s="262"/>
      <c r="U36" s="262"/>
      <c r="V36" s="263"/>
      <c r="W36" s="262"/>
      <c r="X36" s="262"/>
      <c r="Y36" s="264"/>
      <c r="Z36" s="262"/>
      <c r="AA36" s="262"/>
      <c r="AB36" s="263"/>
      <c r="AC36" s="265">
        <v>150</v>
      </c>
      <c r="AD36" s="265"/>
      <c r="AE36" s="265">
        <v>150</v>
      </c>
      <c r="AF36" s="265">
        <v>150</v>
      </c>
      <c r="AG36" s="149">
        <f t="shared" si="4"/>
        <v>1</v>
      </c>
      <c r="AH36" s="150"/>
      <c r="AI36" s="150"/>
      <c r="AJ36" s="150"/>
      <c r="AK36" s="150"/>
      <c r="AL36" s="150">
        <v>150</v>
      </c>
      <c r="AM36" s="150"/>
      <c r="AN36" s="150"/>
      <c r="AO36" s="150"/>
      <c r="AP36" s="150"/>
      <c r="AQ36" s="150"/>
      <c r="AR36" s="156"/>
      <c r="AS36" s="136"/>
    </row>
    <row r="37" spans="1:45" s="10" customFormat="1" ht="49.5" customHeight="1">
      <c r="A37" s="13" t="s">
        <v>113</v>
      </c>
      <c r="B37" s="80">
        <v>1</v>
      </c>
      <c r="C37" s="103">
        <v>1</v>
      </c>
      <c r="D37" s="190" t="s">
        <v>120</v>
      </c>
      <c r="E37" s="174">
        <v>500</v>
      </c>
      <c r="F37" s="174">
        <v>500</v>
      </c>
      <c r="G37" s="78">
        <v>1</v>
      </c>
      <c r="H37" s="174">
        <v>0</v>
      </c>
      <c r="I37" s="174">
        <v>0</v>
      </c>
      <c r="J37" s="154"/>
      <c r="K37" s="191"/>
      <c r="L37" s="191"/>
      <c r="M37" s="154"/>
      <c r="N37" s="192"/>
      <c r="O37" s="150"/>
      <c r="P37" s="150"/>
      <c r="Q37" s="192"/>
      <c r="R37" s="150"/>
      <c r="S37" s="84"/>
      <c r="T37" s="149"/>
      <c r="U37" s="150"/>
      <c r="V37" s="150"/>
      <c r="W37" s="149"/>
      <c r="X37" s="150"/>
      <c r="Y37" s="84"/>
      <c r="Z37" s="193"/>
      <c r="AA37" s="194"/>
      <c r="AB37" s="194"/>
      <c r="AC37" s="190">
        <v>10</v>
      </c>
      <c r="AD37" s="195"/>
      <c r="AE37" s="28">
        <v>10</v>
      </c>
      <c r="AF37" s="28">
        <v>10</v>
      </c>
      <c r="AG37" s="84">
        <f t="shared" si="4"/>
        <v>1</v>
      </c>
      <c r="AH37" s="150"/>
      <c r="AI37" s="150"/>
      <c r="AJ37" s="150"/>
      <c r="AK37" s="150"/>
      <c r="AL37" s="190">
        <v>10</v>
      </c>
      <c r="AM37" s="28">
        <v>2</v>
      </c>
      <c r="AN37" s="150">
        <v>1</v>
      </c>
      <c r="AO37" s="150"/>
      <c r="AP37" s="150">
        <v>1</v>
      </c>
      <c r="AQ37" s="150">
        <f aca="true" t="shared" si="5" ref="AQ37:AQ43">AS37+AR37</f>
        <v>80</v>
      </c>
      <c r="AR37" s="150">
        <v>80</v>
      </c>
      <c r="AS37" s="136"/>
    </row>
    <row r="38" spans="1:45" s="10" customFormat="1" ht="49.5" customHeight="1">
      <c r="A38" s="13" t="s">
        <v>114</v>
      </c>
      <c r="B38" s="80">
        <v>1</v>
      </c>
      <c r="C38" s="103">
        <v>1</v>
      </c>
      <c r="D38" s="190" t="s">
        <v>120</v>
      </c>
      <c r="E38" s="174">
        <v>500</v>
      </c>
      <c r="F38" s="174">
        <v>500</v>
      </c>
      <c r="G38" s="78">
        <v>1</v>
      </c>
      <c r="H38" s="174">
        <v>0</v>
      </c>
      <c r="I38" s="174">
        <v>0</v>
      </c>
      <c r="J38" s="120"/>
      <c r="K38" s="191"/>
      <c r="L38" s="191"/>
      <c r="M38" s="154"/>
      <c r="N38" s="192"/>
      <c r="O38" s="150"/>
      <c r="P38" s="150"/>
      <c r="Q38" s="192"/>
      <c r="R38" s="150"/>
      <c r="S38" s="84"/>
      <c r="T38" s="149"/>
      <c r="U38" s="150"/>
      <c r="V38" s="150"/>
      <c r="W38" s="149"/>
      <c r="X38" s="150"/>
      <c r="Y38" s="84"/>
      <c r="Z38" s="193"/>
      <c r="AA38" s="194"/>
      <c r="AB38" s="194"/>
      <c r="AC38" s="190">
        <v>15</v>
      </c>
      <c r="AD38" s="195"/>
      <c r="AE38" s="28">
        <v>15</v>
      </c>
      <c r="AF38" s="28">
        <v>15</v>
      </c>
      <c r="AG38" s="84">
        <f t="shared" si="4"/>
        <v>1</v>
      </c>
      <c r="AH38" s="150"/>
      <c r="AI38" s="150"/>
      <c r="AJ38" s="150"/>
      <c r="AK38" s="150"/>
      <c r="AL38" s="190">
        <v>15</v>
      </c>
      <c r="AM38" s="28">
        <v>3</v>
      </c>
      <c r="AN38" s="150">
        <v>1</v>
      </c>
      <c r="AO38" s="150"/>
      <c r="AP38" s="150">
        <v>2</v>
      </c>
      <c r="AQ38" s="150">
        <f t="shared" si="5"/>
        <v>150</v>
      </c>
      <c r="AR38" s="150">
        <v>150</v>
      </c>
      <c r="AS38" s="136"/>
    </row>
    <row r="39" spans="1:45" s="10" customFormat="1" ht="49.5" customHeight="1">
      <c r="A39" s="13" t="s">
        <v>115</v>
      </c>
      <c r="B39" s="80">
        <v>1</v>
      </c>
      <c r="C39" s="103">
        <v>1</v>
      </c>
      <c r="D39" s="190" t="s">
        <v>120</v>
      </c>
      <c r="E39" s="174">
        <v>800</v>
      </c>
      <c r="F39" s="174">
        <v>800</v>
      </c>
      <c r="G39" s="78">
        <v>1</v>
      </c>
      <c r="H39" s="174">
        <v>800</v>
      </c>
      <c r="I39" s="174">
        <v>800</v>
      </c>
      <c r="J39" s="120">
        <v>1</v>
      </c>
      <c r="K39" s="191"/>
      <c r="L39" s="191"/>
      <c r="M39" s="154"/>
      <c r="N39" s="192"/>
      <c r="O39" s="150"/>
      <c r="P39" s="150"/>
      <c r="Q39" s="192"/>
      <c r="R39" s="150"/>
      <c r="S39" s="84"/>
      <c r="T39" s="149"/>
      <c r="U39" s="150"/>
      <c r="V39" s="150"/>
      <c r="W39" s="149"/>
      <c r="X39" s="150"/>
      <c r="Y39" s="84"/>
      <c r="Z39" s="193"/>
      <c r="AA39" s="194"/>
      <c r="AB39" s="194"/>
      <c r="AC39" s="190">
        <v>30</v>
      </c>
      <c r="AD39" s="195"/>
      <c r="AE39" s="28">
        <v>30</v>
      </c>
      <c r="AF39" s="28">
        <v>30</v>
      </c>
      <c r="AG39" s="84">
        <f t="shared" si="4"/>
        <v>1</v>
      </c>
      <c r="AH39" s="150"/>
      <c r="AI39" s="150"/>
      <c r="AJ39" s="150"/>
      <c r="AK39" s="150"/>
      <c r="AL39" s="190">
        <v>30</v>
      </c>
      <c r="AM39" s="28">
        <v>5</v>
      </c>
      <c r="AN39" s="150">
        <v>1</v>
      </c>
      <c r="AO39" s="150"/>
      <c r="AP39" s="150">
        <v>4</v>
      </c>
      <c r="AQ39" s="150">
        <f t="shared" si="5"/>
        <v>210</v>
      </c>
      <c r="AR39" s="150">
        <v>210</v>
      </c>
      <c r="AS39" s="136"/>
    </row>
    <row r="40" spans="1:45" s="10" customFormat="1" ht="49.5" customHeight="1">
      <c r="A40" s="13" t="s">
        <v>116</v>
      </c>
      <c r="B40" s="80">
        <v>1</v>
      </c>
      <c r="C40" s="103">
        <v>1</v>
      </c>
      <c r="D40" s="190" t="s">
        <v>120</v>
      </c>
      <c r="E40" s="174">
        <v>300</v>
      </c>
      <c r="F40" s="174">
        <v>300</v>
      </c>
      <c r="G40" s="78">
        <v>1</v>
      </c>
      <c r="H40" s="174">
        <v>0</v>
      </c>
      <c r="I40" s="174">
        <v>0</v>
      </c>
      <c r="J40" s="120"/>
      <c r="K40" s="191"/>
      <c r="L40" s="191"/>
      <c r="M40" s="154"/>
      <c r="N40" s="192"/>
      <c r="O40" s="150"/>
      <c r="P40" s="150"/>
      <c r="Q40" s="192"/>
      <c r="R40" s="150"/>
      <c r="S40" s="84"/>
      <c r="T40" s="149"/>
      <c r="U40" s="150"/>
      <c r="V40" s="150"/>
      <c r="W40" s="149"/>
      <c r="X40" s="150"/>
      <c r="Y40" s="84"/>
      <c r="Z40" s="193"/>
      <c r="AA40" s="194"/>
      <c r="AB40" s="194"/>
      <c r="AC40" s="190">
        <v>15</v>
      </c>
      <c r="AD40" s="195"/>
      <c r="AE40" s="28">
        <v>15</v>
      </c>
      <c r="AF40" s="28">
        <v>15</v>
      </c>
      <c r="AG40" s="84">
        <f t="shared" si="4"/>
        <v>1</v>
      </c>
      <c r="AH40" s="150"/>
      <c r="AI40" s="150"/>
      <c r="AJ40" s="150"/>
      <c r="AK40" s="150"/>
      <c r="AL40" s="190">
        <v>15</v>
      </c>
      <c r="AM40" s="28">
        <v>2</v>
      </c>
      <c r="AN40" s="150">
        <v>1</v>
      </c>
      <c r="AO40" s="150"/>
      <c r="AP40" s="150">
        <v>2</v>
      </c>
      <c r="AQ40" s="150">
        <f t="shared" si="5"/>
        <v>80</v>
      </c>
      <c r="AR40" s="150">
        <v>80</v>
      </c>
      <c r="AS40" s="136"/>
    </row>
    <row r="41" spans="1:45" s="10" customFormat="1" ht="49.5" customHeight="1">
      <c r="A41" s="13" t="s">
        <v>117</v>
      </c>
      <c r="B41" s="80">
        <v>1</v>
      </c>
      <c r="C41" s="103">
        <v>1</v>
      </c>
      <c r="D41" s="190" t="s">
        <v>120</v>
      </c>
      <c r="E41" s="174">
        <v>800</v>
      </c>
      <c r="F41" s="174">
        <v>800</v>
      </c>
      <c r="G41" s="78">
        <v>1</v>
      </c>
      <c r="H41" s="174">
        <v>1000</v>
      </c>
      <c r="I41" s="174">
        <v>1000</v>
      </c>
      <c r="J41" s="120">
        <v>1</v>
      </c>
      <c r="K41" s="191"/>
      <c r="L41" s="191"/>
      <c r="M41" s="154"/>
      <c r="N41" s="192"/>
      <c r="O41" s="150"/>
      <c r="P41" s="150"/>
      <c r="Q41" s="192"/>
      <c r="R41" s="150"/>
      <c r="S41" s="84"/>
      <c r="T41" s="149"/>
      <c r="U41" s="150"/>
      <c r="V41" s="150"/>
      <c r="W41" s="149"/>
      <c r="X41" s="150"/>
      <c r="Y41" s="84"/>
      <c r="Z41" s="193"/>
      <c r="AA41" s="194"/>
      <c r="AB41" s="194"/>
      <c r="AC41" s="190">
        <v>35</v>
      </c>
      <c r="AD41" s="195"/>
      <c r="AE41" s="28">
        <v>35</v>
      </c>
      <c r="AF41" s="28">
        <v>35</v>
      </c>
      <c r="AG41" s="84">
        <f t="shared" si="4"/>
        <v>1</v>
      </c>
      <c r="AH41" s="150"/>
      <c r="AI41" s="150"/>
      <c r="AJ41" s="150"/>
      <c r="AK41" s="150"/>
      <c r="AL41" s="190">
        <v>35</v>
      </c>
      <c r="AM41" s="28">
        <v>5</v>
      </c>
      <c r="AN41" s="150">
        <v>1</v>
      </c>
      <c r="AO41" s="150"/>
      <c r="AP41" s="150">
        <v>4</v>
      </c>
      <c r="AQ41" s="150">
        <f t="shared" si="5"/>
        <v>180</v>
      </c>
      <c r="AR41" s="150">
        <v>180</v>
      </c>
      <c r="AS41" s="136"/>
    </row>
    <row r="42" spans="1:45" s="10" customFormat="1" ht="49.5" customHeight="1">
      <c r="A42" s="13" t="s">
        <v>118</v>
      </c>
      <c r="B42" s="80">
        <v>1</v>
      </c>
      <c r="C42" s="103">
        <v>1</v>
      </c>
      <c r="D42" s="190" t="s">
        <v>120</v>
      </c>
      <c r="E42" s="174">
        <v>500</v>
      </c>
      <c r="F42" s="174">
        <v>500</v>
      </c>
      <c r="G42" s="78">
        <v>1</v>
      </c>
      <c r="H42" s="174">
        <v>300</v>
      </c>
      <c r="I42" s="174">
        <v>300</v>
      </c>
      <c r="J42" s="120">
        <v>1</v>
      </c>
      <c r="K42" s="191"/>
      <c r="L42" s="191"/>
      <c r="M42" s="154"/>
      <c r="N42" s="192"/>
      <c r="O42" s="150"/>
      <c r="P42" s="150"/>
      <c r="Q42" s="192"/>
      <c r="R42" s="150"/>
      <c r="S42" s="84"/>
      <c r="T42" s="149"/>
      <c r="U42" s="150"/>
      <c r="V42" s="150"/>
      <c r="W42" s="149"/>
      <c r="X42" s="150"/>
      <c r="Y42" s="84"/>
      <c r="Z42" s="193"/>
      <c r="AA42" s="194"/>
      <c r="AB42" s="194"/>
      <c r="AC42" s="190">
        <v>20</v>
      </c>
      <c r="AD42" s="195"/>
      <c r="AE42" s="28">
        <v>20</v>
      </c>
      <c r="AF42" s="28">
        <v>20</v>
      </c>
      <c r="AG42" s="84">
        <f t="shared" si="4"/>
        <v>1</v>
      </c>
      <c r="AH42" s="150"/>
      <c r="AI42" s="150"/>
      <c r="AJ42" s="150"/>
      <c r="AK42" s="150"/>
      <c r="AL42" s="190">
        <v>20</v>
      </c>
      <c r="AM42" s="28">
        <v>3</v>
      </c>
      <c r="AN42" s="150">
        <v>1</v>
      </c>
      <c r="AO42" s="150"/>
      <c r="AP42" s="150">
        <v>2</v>
      </c>
      <c r="AQ42" s="150">
        <f t="shared" si="5"/>
        <v>120</v>
      </c>
      <c r="AR42" s="150">
        <v>120</v>
      </c>
      <c r="AS42" s="136"/>
    </row>
    <row r="43" spans="1:45" s="10" customFormat="1" ht="49.5" customHeight="1">
      <c r="A43" s="13" t="s">
        <v>119</v>
      </c>
      <c r="B43" s="80">
        <v>1</v>
      </c>
      <c r="C43" s="103">
        <v>1</v>
      </c>
      <c r="D43" s="190" t="s">
        <v>121</v>
      </c>
      <c r="E43" s="174">
        <v>600</v>
      </c>
      <c r="F43" s="174">
        <v>600</v>
      </c>
      <c r="G43" s="78">
        <v>1</v>
      </c>
      <c r="H43" s="174">
        <v>300</v>
      </c>
      <c r="I43" s="174">
        <v>300</v>
      </c>
      <c r="J43" s="120">
        <v>1</v>
      </c>
      <c r="K43" s="191"/>
      <c r="L43" s="191"/>
      <c r="M43" s="154"/>
      <c r="N43" s="192"/>
      <c r="O43" s="150"/>
      <c r="P43" s="150"/>
      <c r="Q43" s="192"/>
      <c r="R43" s="150"/>
      <c r="S43" s="84"/>
      <c r="T43" s="149"/>
      <c r="U43" s="150"/>
      <c r="V43" s="150"/>
      <c r="W43" s="149"/>
      <c r="X43" s="150"/>
      <c r="Y43" s="84"/>
      <c r="Z43" s="193"/>
      <c r="AA43" s="194"/>
      <c r="AB43" s="194"/>
      <c r="AC43" s="190">
        <v>25</v>
      </c>
      <c r="AD43" s="195"/>
      <c r="AE43" s="28">
        <v>25</v>
      </c>
      <c r="AF43" s="28">
        <v>25</v>
      </c>
      <c r="AG43" s="84">
        <f t="shared" si="4"/>
        <v>1</v>
      </c>
      <c r="AH43" s="150"/>
      <c r="AI43" s="150"/>
      <c r="AJ43" s="150"/>
      <c r="AK43" s="150"/>
      <c r="AL43" s="190">
        <v>25</v>
      </c>
      <c r="AM43" s="28">
        <v>5</v>
      </c>
      <c r="AN43" s="150">
        <v>1</v>
      </c>
      <c r="AO43" s="150"/>
      <c r="AP43" s="150">
        <v>4</v>
      </c>
      <c r="AQ43" s="150">
        <f t="shared" si="5"/>
        <v>60</v>
      </c>
      <c r="AR43" s="150">
        <v>60</v>
      </c>
      <c r="AS43" s="136"/>
    </row>
    <row r="44" spans="1:45" s="10" customFormat="1" ht="270.75">
      <c r="A44" s="128" t="s">
        <v>68</v>
      </c>
      <c r="B44" s="128">
        <v>36</v>
      </c>
      <c r="C44" s="128">
        <v>36</v>
      </c>
      <c r="D44" s="128" t="s">
        <v>111</v>
      </c>
      <c r="E44" s="128">
        <f aca="true" t="shared" si="6" ref="E44:AR44">SUM(E45:E52)</f>
        <v>2373.86</v>
      </c>
      <c r="F44" s="128">
        <f t="shared" si="6"/>
        <v>2373.86</v>
      </c>
      <c r="G44" s="149">
        <f t="shared" si="2"/>
        <v>1</v>
      </c>
      <c r="H44" s="128">
        <f t="shared" si="6"/>
        <v>415.084</v>
      </c>
      <c r="I44" s="128">
        <f t="shared" si="6"/>
        <v>415.084</v>
      </c>
      <c r="J44" s="148">
        <f>I44/H44</f>
        <v>1</v>
      </c>
      <c r="K44" s="128">
        <f t="shared" si="6"/>
        <v>1.1489</v>
      </c>
      <c r="L44" s="128">
        <f t="shared" si="6"/>
        <v>1.1439000000000001</v>
      </c>
      <c r="M44" s="144">
        <f>L44/K44</f>
        <v>0.9956480111410916</v>
      </c>
      <c r="N44" s="128">
        <f t="shared" si="6"/>
        <v>922</v>
      </c>
      <c r="O44" s="128">
        <f t="shared" si="6"/>
        <v>922</v>
      </c>
      <c r="P44" s="128">
        <f t="shared" si="6"/>
        <v>4</v>
      </c>
      <c r="Q44" s="128">
        <f t="shared" si="6"/>
        <v>5862.5</v>
      </c>
      <c r="R44" s="128">
        <f t="shared" si="6"/>
        <v>5862.5</v>
      </c>
      <c r="S44" s="84">
        <f>R44/Q44</f>
        <v>1</v>
      </c>
      <c r="T44" s="128">
        <f t="shared" si="6"/>
        <v>0</v>
      </c>
      <c r="U44" s="128">
        <f t="shared" si="6"/>
        <v>0</v>
      </c>
      <c r="V44" s="128">
        <f t="shared" si="6"/>
        <v>0</v>
      </c>
      <c r="W44" s="128">
        <f t="shared" si="6"/>
        <v>346.8</v>
      </c>
      <c r="X44" s="128">
        <f t="shared" si="6"/>
        <v>346.8</v>
      </c>
      <c r="Y44" s="84">
        <f aca="true" t="shared" si="7" ref="Y44:Y50">X44/W44</f>
        <v>1</v>
      </c>
      <c r="Z44" s="128">
        <f t="shared" si="6"/>
        <v>394.6</v>
      </c>
      <c r="AA44" s="128">
        <f t="shared" si="6"/>
        <v>394.6</v>
      </c>
      <c r="AB44" s="128">
        <f t="shared" si="6"/>
        <v>2</v>
      </c>
      <c r="AC44" s="128">
        <v>236.62</v>
      </c>
      <c r="AD44" s="128">
        <f t="shared" si="6"/>
        <v>0</v>
      </c>
      <c r="AE44" s="128">
        <v>236.62</v>
      </c>
      <c r="AF44" s="128">
        <f t="shared" si="6"/>
        <v>190.97609999999997</v>
      </c>
      <c r="AG44" s="257">
        <f t="shared" si="4"/>
        <v>0.8071004141661735</v>
      </c>
      <c r="AH44" s="128">
        <f t="shared" si="6"/>
        <v>0</v>
      </c>
      <c r="AI44" s="128">
        <f t="shared" si="6"/>
        <v>0</v>
      </c>
      <c r="AJ44" s="128">
        <f t="shared" si="6"/>
        <v>0</v>
      </c>
      <c r="AK44" s="128">
        <f t="shared" si="6"/>
        <v>0</v>
      </c>
      <c r="AL44" s="128">
        <f t="shared" si="6"/>
        <v>190.97609999999997</v>
      </c>
      <c r="AM44" s="128">
        <f t="shared" si="6"/>
        <v>71</v>
      </c>
      <c r="AN44" s="128">
        <f t="shared" si="6"/>
        <v>19</v>
      </c>
      <c r="AO44" s="128">
        <f t="shared" si="6"/>
        <v>0</v>
      </c>
      <c r="AP44" s="128">
        <f t="shared" si="6"/>
        <v>52</v>
      </c>
      <c r="AQ44" s="128">
        <f t="shared" si="6"/>
        <v>827</v>
      </c>
      <c r="AR44" s="128">
        <f t="shared" si="6"/>
        <v>3296</v>
      </c>
      <c r="AS44" s="132" t="s">
        <v>105</v>
      </c>
    </row>
    <row r="45" spans="1:45" s="83" customFormat="1" ht="28.5" customHeight="1">
      <c r="A45" s="106" t="s">
        <v>98</v>
      </c>
      <c r="B45" s="106">
        <v>3</v>
      </c>
      <c r="C45" s="103">
        <v>3</v>
      </c>
      <c r="D45" s="106" t="s">
        <v>66</v>
      </c>
      <c r="E45" s="103"/>
      <c r="F45" s="103"/>
      <c r="G45" s="84"/>
      <c r="H45" s="103"/>
      <c r="I45" s="108"/>
      <c r="J45" s="128"/>
      <c r="K45" s="82">
        <v>0.4088</v>
      </c>
      <c r="L45" s="82">
        <v>0.4038</v>
      </c>
      <c r="M45" s="98">
        <f aca="true" t="shared" si="8" ref="M45:M50">L45/K45</f>
        <v>0.9877690802348337</v>
      </c>
      <c r="N45" s="103"/>
      <c r="O45" s="103"/>
      <c r="P45" s="107"/>
      <c r="Q45" s="103"/>
      <c r="R45" s="108"/>
      <c r="S45" s="84"/>
      <c r="T45" s="103"/>
      <c r="U45" s="103"/>
      <c r="V45" s="107"/>
      <c r="W45" s="103"/>
      <c r="X45" s="103"/>
      <c r="Y45" s="84"/>
      <c r="Z45" s="103">
        <v>253.9</v>
      </c>
      <c r="AA45" s="103">
        <v>253.9</v>
      </c>
      <c r="AB45" s="107">
        <v>1</v>
      </c>
      <c r="AC45" s="109"/>
      <c r="AD45" s="110"/>
      <c r="AE45" s="110"/>
      <c r="AF45" s="109">
        <v>16.266</v>
      </c>
      <c r="AG45" s="256"/>
      <c r="AH45" s="112"/>
      <c r="AI45" s="112"/>
      <c r="AJ45" s="110"/>
      <c r="AK45" s="110"/>
      <c r="AL45" s="109">
        <v>16.266</v>
      </c>
      <c r="AM45" s="103">
        <v>7</v>
      </c>
      <c r="AN45" s="103">
        <v>2</v>
      </c>
      <c r="AO45" s="95"/>
      <c r="AP45" s="95">
        <f>AM45-AN45</f>
        <v>5</v>
      </c>
      <c r="AQ45" s="103">
        <v>113</v>
      </c>
      <c r="AR45" s="103">
        <v>424</v>
      </c>
      <c r="AS45" s="112"/>
    </row>
    <row r="46" spans="1:45" s="83" customFormat="1" ht="28.5" customHeight="1">
      <c r="A46" s="80" t="s">
        <v>99</v>
      </c>
      <c r="B46" s="80">
        <v>28</v>
      </c>
      <c r="C46" s="94">
        <v>28</v>
      </c>
      <c r="D46" s="106" t="s">
        <v>66</v>
      </c>
      <c r="E46" s="82">
        <v>367.26</v>
      </c>
      <c r="F46" s="82">
        <v>367.26</v>
      </c>
      <c r="G46" s="84">
        <f t="shared" si="2"/>
        <v>1</v>
      </c>
      <c r="H46" s="75"/>
      <c r="I46" s="105"/>
      <c r="J46" s="128"/>
      <c r="K46" s="75">
        <v>0.3238</v>
      </c>
      <c r="L46" s="75">
        <v>0.3238</v>
      </c>
      <c r="M46" s="120">
        <f t="shared" si="8"/>
        <v>1</v>
      </c>
      <c r="N46" s="75">
        <v>475</v>
      </c>
      <c r="O46" s="75">
        <v>475</v>
      </c>
      <c r="P46" s="78">
        <v>1</v>
      </c>
      <c r="Q46" s="75">
        <v>3360</v>
      </c>
      <c r="R46" s="105">
        <v>3360</v>
      </c>
      <c r="S46" s="84">
        <f>R46/Q46</f>
        <v>1</v>
      </c>
      <c r="T46" s="75">
        <v>0</v>
      </c>
      <c r="U46" s="75">
        <v>0</v>
      </c>
      <c r="V46" s="78">
        <v>0</v>
      </c>
      <c r="W46" s="75">
        <v>65</v>
      </c>
      <c r="X46" s="75">
        <v>65</v>
      </c>
      <c r="Y46" s="84">
        <f t="shared" si="7"/>
        <v>1</v>
      </c>
      <c r="Z46" s="75">
        <v>140.7</v>
      </c>
      <c r="AA46" s="75">
        <v>140.7</v>
      </c>
      <c r="AB46" s="78">
        <v>1</v>
      </c>
      <c r="AC46" s="113"/>
      <c r="AD46" s="81"/>
      <c r="AE46" s="81"/>
      <c r="AF46" s="113">
        <v>49.805</v>
      </c>
      <c r="AG46" s="256"/>
      <c r="AH46" s="81"/>
      <c r="AI46" s="81"/>
      <c r="AJ46" s="81"/>
      <c r="AK46" s="81"/>
      <c r="AL46" s="113">
        <v>49.805</v>
      </c>
      <c r="AM46" s="75">
        <v>15</v>
      </c>
      <c r="AN46" s="75">
        <v>3</v>
      </c>
      <c r="AO46" s="81"/>
      <c r="AP46" s="95">
        <f aca="true" t="shared" si="9" ref="AP46:AP52">AM46-AN46</f>
        <v>12</v>
      </c>
      <c r="AQ46" s="75">
        <v>95</v>
      </c>
      <c r="AR46" s="82">
        <v>393</v>
      </c>
      <c r="AS46" s="115" t="s">
        <v>100</v>
      </c>
    </row>
    <row r="47" spans="1:45" s="118" customFormat="1" ht="28.5" customHeight="1">
      <c r="A47" s="108" t="s">
        <v>106</v>
      </c>
      <c r="B47" s="103">
        <v>3</v>
      </c>
      <c r="C47" s="94">
        <v>3</v>
      </c>
      <c r="D47" s="116" t="s">
        <v>66</v>
      </c>
      <c r="E47" s="96">
        <v>1</v>
      </c>
      <c r="F47" s="94">
        <v>1</v>
      </c>
      <c r="G47" s="84">
        <f t="shared" si="2"/>
        <v>1</v>
      </c>
      <c r="H47" s="104"/>
      <c r="I47" s="104"/>
      <c r="J47" s="128"/>
      <c r="K47" s="104">
        <v>0.1596</v>
      </c>
      <c r="L47" s="117">
        <v>0.1596</v>
      </c>
      <c r="M47" s="120">
        <f t="shared" si="8"/>
        <v>1</v>
      </c>
      <c r="N47" s="94">
        <v>60</v>
      </c>
      <c r="O47" s="94">
        <v>60</v>
      </c>
      <c r="P47" s="94">
        <v>1</v>
      </c>
      <c r="Q47" s="94"/>
      <c r="R47" s="94"/>
      <c r="S47" s="84"/>
      <c r="T47" s="104"/>
      <c r="U47" s="104"/>
      <c r="V47" s="104"/>
      <c r="W47" s="104"/>
      <c r="X47" s="104"/>
      <c r="Y47" s="84"/>
      <c r="Z47" s="104"/>
      <c r="AA47" s="104"/>
      <c r="AB47" s="104"/>
      <c r="AC47" s="104"/>
      <c r="AD47" s="105"/>
      <c r="AE47" s="105"/>
      <c r="AF47" s="104">
        <v>4.244</v>
      </c>
      <c r="AG47" s="256"/>
      <c r="AH47" s="105"/>
      <c r="AI47" s="105"/>
      <c r="AJ47" s="105"/>
      <c r="AK47" s="105"/>
      <c r="AL47" s="104">
        <v>4.244</v>
      </c>
      <c r="AM47" s="96">
        <v>11</v>
      </c>
      <c r="AN47" s="96">
        <v>1</v>
      </c>
      <c r="AO47" s="96"/>
      <c r="AP47" s="94">
        <f t="shared" si="9"/>
        <v>10</v>
      </c>
      <c r="AQ47" s="96">
        <v>43</v>
      </c>
      <c r="AR47" s="96">
        <v>164</v>
      </c>
      <c r="AS47" s="104"/>
    </row>
    <row r="48" spans="1:45" s="118" customFormat="1" ht="28.5" customHeight="1">
      <c r="A48" s="119" t="s">
        <v>101</v>
      </c>
      <c r="B48" s="126">
        <v>4</v>
      </c>
      <c r="C48" s="103">
        <v>4</v>
      </c>
      <c r="D48" s="116" t="s">
        <v>66</v>
      </c>
      <c r="E48" s="105">
        <v>20.85</v>
      </c>
      <c r="F48" s="108">
        <v>20.85</v>
      </c>
      <c r="G48" s="84">
        <f t="shared" si="2"/>
        <v>1</v>
      </c>
      <c r="H48" s="104">
        <v>380.084</v>
      </c>
      <c r="I48" s="104">
        <v>380.084</v>
      </c>
      <c r="J48" s="147">
        <f>I48/H48</f>
        <v>1</v>
      </c>
      <c r="K48" s="105"/>
      <c r="L48" s="105"/>
      <c r="M48" s="120"/>
      <c r="N48" s="96">
        <v>6</v>
      </c>
      <c r="O48" s="94">
        <v>6</v>
      </c>
      <c r="P48" s="96"/>
      <c r="Q48" s="96">
        <v>1400</v>
      </c>
      <c r="R48" s="94">
        <v>1400</v>
      </c>
      <c r="S48" s="84">
        <f>R48/Q48</f>
        <v>1</v>
      </c>
      <c r="T48" s="105"/>
      <c r="U48" s="104"/>
      <c r="V48" s="105"/>
      <c r="W48" s="105"/>
      <c r="X48" s="104"/>
      <c r="Y48" s="84"/>
      <c r="Z48" s="105"/>
      <c r="AA48" s="104"/>
      <c r="AB48" s="105"/>
      <c r="AC48" s="104"/>
      <c r="AD48" s="104"/>
      <c r="AE48" s="104"/>
      <c r="AF48" s="104">
        <v>22.6467</v>
      </c>
      <c r="AG48" s="256"/>
      <c r="AH48" s="105"/>
      <c r="AI48" s="105"/>
      <c r="AJ48" s="105"/>
      <c r="AK48" s="105"/>
      <c r="AL48" s="104">
        <v>22.6467</v>
      </c>
      <c r="AM48" s="96">
        <v>9</v>
      </c>
      <c r="AN48" s="96">
        <v>2</v>
      </c>
      <c r="AO48" s="96"/>
      <c r="AP48" s="94">
        <f t="shared" si="9"/>
        <v>7</v>
      </c>
      <c r="AQ48" s="96">
        <v>88</v>
      </c>
      <c r="AR48" s="96">
        <v>430</v>
      </c>
      <c r="AS48" s="104"/>
    </row>
    <row r="49" spans="1:45" s="83" customFormat="1" ht="28.5" customHeight="1">
      <c r="A49" s="80" t="s">
        <v>107</v>
      </c>
      <c r="B49" s="80">
        <v>2</v>
      </c>
      <c r="C49" s="103">
        <v>2</v>
      </c>
      <c r="D49" s="106" t="s">
        <v>66</v>
      </c>
      <c r="E49" s="95">
        <v>23.1</v>
      </c>
      <c r="F49" s="95">
        <v>23.1</v>
      </c>
      <c r="G49" s="84">
        <f t="shared" si="2"/>
        <v>1</v>
      </c>
      <c r="H49" s="96"/>
      <c r="I49" s="105"/>
      <c r="J49" s="147"/>
      <c r="K49" s="75">
        <v>0.0273</v>
      </c>
      <c r="L49" s="75">
        <v>0.0273</v>
      </c>
      <c r="M49" s="120">
        <f t="shared" si="8"/>
        <v>1</v>
      </c>
      <c r="N49" s="75"/>
      <c r="O49" s="75"/>
      <c r="P49" s="120"/>
      <c r="Q49" s="75"/>
      <c r="R49" s="105"/>
      <c r="S49" s="84"/>
      <c r="T49" s="75"/>
      <c r="U49" s="75"/>
      <c r="V49" s="78"/>
      <c r="W49" s="75"/>
      <c r="X49" s="75"/>
      <c r="Y49" s="84"/>
      <c r="Z49" s="75"/>
      <c r="AA49" s="75"/>
      <c r="AB49" s="79"/>
      <c r="AC49" s="113"/>
      <c r="AD49" s="75"/>
      <c r="AE49" s="75"/>
      <c r="AF49" s="113">
        <v>1.5645</v>
      </c>
      <c r="AG49" s="256"/>
      <c r="AH49" s="75"/>
      <c r="AI49" s="75"/>
      <c r="AJ49" s="75"/>
      <c r="AK49" s="75"/>
      <c r="AL49" s="113">
        <v>1.5645</v>
      </c>
      <c r="AM49" s="75">
        <v>8</v>
      </c>
      <c r="AN49" s="75">
        <v>1</v>
      </c>
      <c r="AO49" s="75"/>
      <c r="AP49" s="95">
        <f t="shared" si="9"/>
        <v>7</v>
      </c>
      <c r="AQ49" s="75">
        <v>17</v>
      </c>
      <c r="AR49" s="75">
        <v>59</v>
      </c>
      <c r="AS49" s="82"/>
    </row>
    <row r="50" spans="1:45" s="83" customFormat="1" ht="28.5" customHeight="1">
      <c r="A50" s="80" t="s">
        <v>102</v>
      </c>
      <c r="B50" s="80"/>
      <c r="C50" s="103"/>
      <c r="D50" s="106" t="s">
        <v>66</v>
      </c>
      <c r="E50" s="95">
        <v>167.9</v>
      </c>
      <c r="F50" s="95">
        <v>167.9</v>
      </c>
      <c r="G50" s="84">
        <f t="shared" si="2"/>
        <v>1</v>
      </c>
      <c r="H50" s="96">
        <v>35</v>
      </c>
      <c r="I50" s="105">
        <v>35</v>
      </c>
      <c r="J50" s="147">
        <f>I50/H50</f>
        <v>1</v>
      </c>
      <c r="K50" s="75">
        <v>0.097</v>
      </c>
      <c r="L50" s="75">
        <v>0.097</v>
      </c>
      <c r="M50" s="120">
        <f t="shared" si="8"/>
        <v>1</v>
      </c>
      <c r="N50" s="75">
        <v>87</v>
      </c>
      <c r="O50" s="75">
        <v>87</v>
      </c>
      <c r="P50" s="120">
        <v>1</v>
      </c>
      <c r="Q50" s="75">
        <v>1102.5</v>
      </c>
      <c r="R50" s="105">
        <v>1102.5</v>
      </c>
      <c r="S50" s="84">
        <f>R50/Q50</f>
        <v>1</v>
      </c>
      <c r="T50" s="75"/>
      <c r="U50" s="75"/>
      <c r="V50" s="78"/>
      <c r="W50" s="75">
        <v>281.8</v>
      </c>
      <c r="X50" s="75">
        <v>281.8</v>
      </c>
      <c r="Y50" s="84">
        <f t="shared" si="7"/>
        <v>1</v>
      </c>
      <c r="Z50" s="75"/>
      <c r="AA50" s="75"/>
      <c r="AB50" s="79"/>
      <c r="AC50" s="113"/>
      <c r="AD50" s="75"/>
      <c r="AE50" s="75"/>
      <c r="AF50" s="113">
        <v>33.074</v>
      </c>
      <c r="AG50" s="256"/>
      <c r="AH50" s="75"/>
      <c r="AI50" s="75"/>
      <c r="AJ50" s="75"/>
      <c r="AK50" s="75"/>
      <c r="AL50" s="113">
        <v>33.074</v>
      </c>
      <c r="AM50" s="75">
        <v>5</v>
      </c>
      <c r="AN50" s="75">
        <v>2</v>
      </c>
      <c r="AO50" s="75"/>
      <c r="AP50" s="95">
        <f t="shared" si="9"/>
        <v>3</v>
      </c>
      <c r="AQ50" s="75">
        <v>128</v>
      </c>
      <c r="AR50" s="75">
        <v>534</v>
      </c>
      <c r="AS50" s="115" t="s">
        <v>100</v>
      </c>
    </row>
    <row r="51" spans="1:45" s="83" customFormat="1" ht="28.5" customHeight="1">
      <c r="A51" s="80" t="s">
        <v>103</v>
      </c>
      <c r="B51" s="121">
        <v>10</v>
      </c>
      <c r="C51" s="94">
        <v>10</v>
      </c>
      <c r="D51" s="106" t="s">
        <v>66</v>
      </c>
      <c r="E51" s="75">
        <v>256.25</v>
      </c>
      <c r="F51" s="75">
        <v>256.25</v>
      </c>
      <c r="G51" s="84">
        <f t="shared" si="2"/>
        <v>1</v>
      </c>
      <c r="H51" s="96">
        <v>0</v>
      </c>
      <c r="I51" s="96">
        <v>0</v>
      </c>
      <c r="J51" s="128"/>
      <c r="K51" s="75">
        <v>0.1324</v>
      </c>
      <c r="L51" s="75">
        <v>0.1324</v>
      </c>
      <c r="M51" s="120">
        <f>L51/K51</f>
        <v>1</v>
      </c>
      <c r="N51" s="75">
        <v>294</v>
      </c>
      <c r="O51" s="75">
        <v>294</v>
      </c>
      <c r="P51" s="120">
        <v>1</v>
      </c>
      <c r="Q51" s="75">
        <v>0</v>
      </c>
      <c r="R51" s="96">
        <v>0</v>
      </c>
      <c r="S51" s="120">
        <v>0</v>
      </c>
      <c r="T51" s="75"/>
      <c r="U51" s="75"/>
      <c r="V51" s="75"/>
      <c r="W51" s="75">
        <v>0</v>
      </c>
      <c r="X51" s="75">
        <v>0</v>
      </c>
      <c r="Y51" s="120">
        <v>0</v>
      </c>
      <c r="Z51" s="75">
        <v>0</v>
      </c>
      <c r="AA51" s="75">
        <v>0</v>
      </c>
      <c r="AB51" s="120">
        <v>0</v>
      </c>
      <c r="AC51" s="113"/>
      <c r="AD51" s="75"/>
      <c r="AE51" s="75"/>
      <c r="AF51" s="113">
        <v>12.0963</v>
      </c>
      <c r="AG51" s="256"/>
      <c r="AH51" s="75"/>
      <c r="AI51" s="75"/>
      <c r="AJ51" s="75"/>
      <c r="AK51" s="75"/>
      <c r="AL51" s="113">
        <v>12.0963</v>
      </c>
      <c r="AM51" s="75">
        <v>7</v>
      </c>
      <c r="AN51" s="75">
        <v>3</v>
      </c>
      <c r="AO51" s="75"/>
      <c r="AP51" s="95">
        <f t="shared" si="9"/>
        <v>4</v>
      </c>
      <c r="AQ51" s="75">
        <v>30</v>
      </c>
      <c r="AR51" s="75">
        <v>75</v>
      </c>
      <c r="AS51" s="82"/>
    </row>
    <row r="52" spans="1:45" s="83" customFormat="1" ht="28.5" customHeight="1">
      <c r="A52" s="122" t="s">
        <v>104</v>
      </c>
      <c r="B52" s="123">
        <v>8</v>
      </c>
      <c r="C52" s="123">
        <v>8</v>
      </c>
      <c r="D52" s="106" t="s">
        <v>66</v>
      </c>
      <c r="E52" s="123">
        <v>1537.5</v>
      </c>
      <c r="F52" s="123">
        <v>1537.5</v>
      </c>
      <c r="G52" s="84">
        <f t="shared" si="2"/>
        <v>1</v>
      </c>
      <c r="H52" s="123">
        <v>0</v>
      </c>
      <c r="I52" s="127">
        <v>0</v>
      </c>
      <c r="J52" s="128"/>
      <c r="K52" s="123">
        <v>0</v>
      </c>
      <c r="L52" s="123">
        <v>0</v>
      </c>
      <c r="M52" s="124">
        <v>0</v>
      </c>
      <c r="N52" s="123">
        <v>0</v>
      </c>
      <c r="O52" s="123">
        <v>0</v>
      </c>
      <c r="P52" s="124">
        <v>0</v>
      </c>
      <c r="Q52" s="123">
        <v>0</v>
      </c>
      <c r="R52" s="127">
        <v>0</v>
      </c>
      <c r="S52" s="124">
        <v>0</v>
      </c>
      <c r="T52" s="123"/>
      <c r="U52" s="123"/>
      <c r="V52" s="124"/>
      <c r="W52" s="123">
        <v>0</v>
      </c>
      <c r="X52" s="123">
        <v>0</v>
      </c>
      <c r="Y52" s="124">
        <v>0</v>
      </c>
      <c r="Z52" s="123">
        <v>0</v>
      </c>
      <c r="AA52" s="123">
        <v>0</v>
      </c>
      <c r="AB52" s="124">
        <v>0</v>
      </c>
      <c r="AC52" s="125"/>
      <c r="AD52" s="75"/>
      <c r="AE52" s="75"/>
      <c r="AF52" s="125">
        <v>51.2796</v>
      </c>
      <c r="AG52" s="256"/>
      <c r="AH52" s="75"/>
      <c r="AI52" s="75"/>
      <c r="AJ52" s="75"/>
      <c r="AK52" s="75"/>
      <c r="AL52" s="125">
        <v>51.2796</v>
      </c>
      <c r="AM52" s="123">
        <v>9</v>
      </c>
      <c r="AN52" s="123">
        <v>5</v>
      </c>
      <c r="AO52" s="75"/>
      <c r="AP52" s="95">
        <f t="shared" si="9"/>
        <v>4</v>
      </c>
      <c r="AQ52" s="123">
        <v>313</v>
      </c>
      <c r="AR52" s="123">
        <v>1217</v>
      </c>
      <c r="AS52" s="75"/>
    </row>
    <row r="53" spans="1:45" s="10" customFormat="1" ht="28.5" customHeight="1">
      <c r="A53" s="128" t="s">
        <v>69</v>
      </c>
      <c r="B53" s="129">
        <v>3</v>
      </c>
      <c r="C53" s="130">
        <v>3</v>
      </c>
      <c r="D53" s="130"/>
      <c r="E53" s="131">
        <f>SUM(E54:E56)</f>
        <v>1200</v>
      </c>
      <c r="F53" s="131">
        <f aca="true" t="shared" si="10" ref="F53:AR53">SUM(F54:F56)</f>
        <v>1200</v>
      </c>
      <c r="G53" s="84">
        <f t="shared" si="2"/>
        <v>1</v>
      </c>
      <c r="H53" s="131">
        <f t="shared" si="10"/>
        <v>0</v>
      </c>
      <c r="I53" s="131">
        <f t="shared" si="10"/>
        <v>0</v>
      </c>
      <c r="J53" s="131">
        <f t="shared" si="10"/>
        <v>0</v>
      </c>
      <c r="K53" s="131">
        <f t="shared" si="10"/>
        <v>0</v>
      </c>
      <c r="L53" s="131">
        <f t="shared" si="10"/>
        <v>0</v>
      </c>
      <c r="M53" s="131">
        <f t="shared" si="10"/>
        <v>0</v>
      </c>
      <c r="N53" s="131">
        <f t="shared" si="10"/>
        <v>0</v>
      </c>
      <c r="O53" s="131">
        <f t="shared" si="10"/>
        <v>0</v>
      </c>
      <c r="P53" s="131">
        <f t="shared" si="10"/>
        <v>0</v>
      </c>
      <c r="Q53" s="131">
        <f t="shared" si="10"/>
        <v>0</v>
      </c>
      <c r="R53" s="131">
        <f t="shared" si="10"/>
        <v>0</v>
      </c>
      <c r="S53" s="131">
        <f t="shared" si="10"/>
        <v>0</v>
      </c>
      <c r="T53" s="131">
        <f t="shared" si="10"/>
        <v>0</v>
      </c>
      <c r="U53" s="131">
        <f t="shared" si="10"/>
        <v>0</v>
      </c>
      <c r="V53" s="131">
        <f t="shared" si="10"/>
        <v>0</v>
      </c>
      <c r="W53" s="131">
        <f t="shared" si="10"/>
        <v>0</v>
      </c>
      <c r="X53" s="131">
        <f t="shared" si="10"/>
        <v>0</v>
      </c>
      <c r="Y53" s="131">
        <f t="shared" si="10"/>
        <v>0</v>
      </c>
      <c r="Z53" s="131">
        <f t="shared" si="10"/>
        <v>0</v>
      </c>
      <c r="AA53" s="131">
        <f t="shared" si="10"/>
        <v>0</v>
      </c>
      <c r="AB53" s="131">
        <f t="shared" si="10"/>
        <v>0</v>
      </c>
      <c r="AC53" s="131">
        <f t="shared" si="10"/>
        <v>89</v>
      </c>
      <c r="AD53" s="131">
        <f t="shared" si="10"/>
        <v>0</v>
      </c>
      <c r="AE53" s="131">
        <f t="shared" si="10"/>
        <v>89</v>
      </c>
      <c r="AF53" s="131">
        <f t="shared" si="10"/>
        <v>89</v>
      </c>
      <c r="AG53" s="84">
        <f>AF53/AE53</f>
        <v>1</v>
      </c>
      <c r="AH53" s="131">
        <f t="shared" si="10"/>
        <v>0</v>
      </c>
      <c r="AI53" s="131">
        <f t="shared" si="10"/>
        <v>0</v>
      </c>
      <c r="AJ53" s="131">
        <f t="shared" si="10"/>
        <v>0</v>
      </c>
      <c r="AK53" s="131">
        <f t="shared" si="10"/>
        <v>0</v>
      </c>
      <c r="AL53" s="131">
        <f t="shared" si="10"/>
        <v>89</v>
      </c>
      <c r="AM53" s="131">
        <f t="shared" si="10"/>
        <v>4</v>
      </c>
      <c r="AN53" s="131">
        <f t="shared" si="10"/>
        <v>4</v>
      </c>
      <c r="AO53" s="131">
        <f t="shared" si="10"/>
        <v>0</v>
      </c>
      <c r="AP53" s="131">
        <f t="shared" si="10"/>
        <v>0</v>
      </c>
      <c r="AQ53" s="131">
        <f t="shared" si="10"/>
        <v>274</v>
      </c>
      <c r="AR53" s="131">
        <f t="shared" si="10"/>
        <v>986</v>
      </c>
      <c r="AS53" s="65"/>
    </row>
    <row r="54" spans="1:45" s="83" customFormat="1" ht="28.5" customHeight="1">
      <c r="A54" s="97"/>
      <c r="B54" s="96">
        <v>1</v>
      </c>
      <c r="C54" s="81">
        <v>1</v>
      </c>
      <c r="D54" s="82" t="s">
        <v>108</v>
      </c>
      <c r="E54" s="75">
        <v>400</v>
      </c>
      <c r="F54" s="82">
        <v>400</v>
      </c>
      <c r="G54" s="84">
        <f t="shared" si="2"/>
        <v>1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45</v>
      </c>
      <c r="AD54" s="75">
        <v>0</v>
      </c>
      <c r="AE54" s="75">
        <v>45</v>
      </c>
      <c r="AF54" s="75">
        <v>45</v>
      </c>
      <c r="AG54" s="84">
        <f>AF54/AE54</f>
        <v>1</v>
      </c>
      <c r="AH54" s="75">
        <v>0</v>
      </c>
      <c r="AI54" s="75">
        <v>0</v>
      </c>
      <c r="AJ54" s="75">
        <v>0</v>
      </c>
      <c r="AK54" s="75">
        <v>0</v>
      </c>
      <c r="AL54" s="75">
        <v>45</v>
      </c>
      <c r="AM54" s="75">
        <v>1</v>
      </c>
      <c r="AN54" s="75">
        <v>1</v>
      </c>
      <c r="AO54" s="75">
        <v>0</v>
      </c>
      <c r="AP54" s="75">
        <v>0</v>
      </c>
      <c r="AQ54" s="75">
        <v>14</v>
      </c>
      <c r="AR54" s="75">
        <v>36</v>
      </c>
      <c r="AS54" s="82"/>
    </row>
    <row r="55" spans="1:45" s="83" customFormat="1" ht="28.5" customHeight="1">
      <c r="A55" s="97"/>
      <c r="B55" s="96">
        <v>1</v>
      </c>
      <c r="C55" s="81">
        <v>1</v>
      </c>
      <c r="D55" s="82" t="s">
        <v>109</v>
      </c>
      <c r="E55" s="75">
        <v>600</v>
      </c>
      <c r="F55" s="81">
        <v>600</v>
      </c>
      <c r="G55" s="84">
        <f t="shared" si="2"/>
        <v>1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15</v>
      </c>
      <c r="AD55" s="75">
        <v>0</v>
      </c>
      <c r="AE55" s="75">
        <v>15</v>
      </c>
      <c r="AF55" s="75">
        <v>15</v>
      </c>
      <c r="AG55" s="84">
        <f>AF55/AE55</f>
        <v>1</v>
      </c>
      <c r="AH55" s="75">
        <v>0</v>
      </c>
      <c r="AI55" s="75">
        <v>0</v>
      </c>
      <c r="AJ55" s="75">
        <v>0</v>
      </c>
      <c r="AK55" s="75">
        <v>0</v>
      </c>
      <c r="AL55" s="75">
        <v>15</v>
      </c>
      <c r="AM55" s="75">
        <v>1</v>
      </c>
      <c r="AN55" s="75">
        <v>1</v>
      </c>
      <c r="AO55" s="75">
        <v>0</v>
      </c>
      <c r="AP55" s="75">
        <v>0</v>
      </c>
      <c r="AQ55" s="75">
        <v>50</v>
      </c>
      <c r="AR55" s="75">
        <v>178</v>
      </c>
      <c r="AS55" s="95"/>
    </row>
    <row r="56" spans="1:45" s="83" customFormat="1" ht="28.5" customHeight="1">
      <c r="A56" s="97"/>
      <c r="B56" s="96">
        <v>1</v>
      </c>
      <c r="C56" s="81">
        <v>1</v>
      </c>
      <c r="D56" s="82" t="s">
        <v>110</v>
      </c>
      <c r="E56" s="95">
        <v>200</v>
      </c>
      <c r="F56" s="95">
        <v>200</v>
      </c>
      <c r="G56" s="84">
        <f t="shared" si="2"/>
        <v>1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29</v>
      </c>
      <c r="AD56" s="75">
        <v>0</v>
      </c>
      <c r="AE56" s="75">
        <v>29</v>
      </c>
      <c r="AF56" s="75">
        <v>29</v>
      </c>
      <c r="AG56" s="84">
        <f>AF56/AE56</f>
        <v>1</v>
      </c>
      <c r="AH56" s="75">
        <v>0</v>
      </c>
      <c r="AI56" s="75">
        <v>0</v>
      </c>
      <c r="AJ56" s="75">
        <v>0</v>
      </c>
      <c r="AK56" s="75">
        <v>0</v>
      </c>
      <c r="AL56" s="75">
        <v>29</v>
      </c>
      <c r="AM56" s="75">
        <v>2</v>
      </c>
      <c r="AN56" s="75">
        <v>2</v>
      </c>
      <c r="AO56" s="75">
        <v>0</v>
      </c>
      <c r="AP56" s="75">
        <v>0</v>
      </c>
      <c r="AQ56" s="75">
        <v>210</v>
      </c>
      <c r="AR56" s="75">
        <v>772</v>
      </c>
      <c r="AS56" s="82"/>
    </row>
    <row r="57" spans="1:45" s="152" customFormat="1" ht="27.75" customHeight="1">
      <c r="A57" s="136" t="s">
        <v>70</v>
      </c>
      <c r="B57" s="136">
        <v>0</v>
      </c>
      <c r="C57" s="150">
        <v>0</v>
      </c>
      <c r="D57" s="150"/>
      <c r="E57" s="267" t="s">
        <v>112</v>
      </c>
      <c r="F57" s="306"/>
      <c r="G57" s="136"/>
      <c r="H57" s="146"/>
      <c r="I57" s="146"/>
      <c r="J57" s="136"/>
      <c r="K57" s="136"/>
      <c r="L57" s="136"/>
      <c r="M57" s="151"/>
      <c r="N57" s="145"/>
      <c r="O57" s="145"/>
      <c r="P57" s="136"/>
      <c r="Q57" s="136"/>
      <c r="R57" s="136"/>
      <c r="S57" s="136"/>
      <c r="T57" s="145"/>
      <c r="U57" s="145"/>
      <c r="V57" s="136"/>
      <c r="W57" s="146"/>
      <c r="X57" s="146"/>
      <c r="Y57" s="136"/>
      <c r="Z57" s="146"/>
      <c r="AA57" s="146"/>
      <c r="AB57" s="136"/>
      <c r="AC57" s="146"/>
      <c r="AD57" s="146"/>
      <c r="AE57" s="136">
        <f>SUM(AC57:AD57)</f>
        <v>0</v>
      </c>
      <c r="AF57" s="146"/>
      <c r="AG57" s="136"/>
      <c r="AH57" s="136"/>
      <c r="AI57" s="136"/>
      <c r="AJ57" s="146"/>
      <c r="AK57" s="146"/>
      <c r="AL57" s="146"/>
      <c r="AM57" s="146"/>
      <c r="AN57" s="146"/>
      <c r="AO57" s="146"/>
      <c r="AP57" s="146"/>
      <c r="AQ57" s="146"/>
      <c r="AR57" s="146"/>
      <c r="AS57" s="65"/>
    </row>
    <row r="58" spans="1:45" s="91" customFormat="1" ht="28.5" customHeight="1">
      <c r="A58" s="295" t="s">
        <v>42</v>
      </c>
      <c r="B58" s="295"/>
      <c r="C58" s="35"/>
      <c r="D58" s="35"/>
      <c r="E58" s="35"/>
      <c r="F58" s="35"/>
      <c r="G58" s="35"/>
      <c r="H58" s="85"/>
      <c r="I58" s="85"/>
      <c r="J58" s="35"/>
      <c r="K58" s="35"/>
      <c r="L58" s="295" t="s">
        <v>43</v>
      </c>
      <c r="M58" s="296"/>
      <c r="N58" s="86"/>
      <c r="O58" s="86"/>
      <c r="P58" s="35"/>
      <c r="Q58" s="35"/>
      <c r="R58" s="35"/>
      <c r="S58" s="87"/>
      <c r="T58" s="297" t="s">
        <v>44</v>
      </c>
      <c r="U58" s="297"/>
      <c r="V58" s="87" t="s">
        <v>72</v>
      </c>
      <c r="W58" s="88"/>
      <c r="X58" s="88"/>
      <c r="Y58" s="89"/>
      <c r="Z58" s="88"/>
      <c r="AA58" s="88"/>
      <c r="AB58" s="89"/>
      <c r="AC58" s="88"/>
      <c r="AD58" s="88"/>
      <c r="AE58" s="88"/>
      <c r="AF58" s="88" t="s">
        <v>45</v>
      </c>
      <c r="AG58" s="89"/>
      <c r="AH58" s="89" t="s">
        <v>73</v>
      </c>
      <c r="AI58" s="89"/>
      <c r="AJ58" s="88"/>
      <c r="AK58" s="88"/>
      <c r="AL58" s="88"/>
      <c r="AM58" s="88"/>
      <c r="AN58" s="88"/>
      <c r="AO58" s="88"/>
      <c r="AP58" s="88"/>
      <c r="AQ58" s="88"/>
      <c r="AR58" s="88"/>
      <c r="AS58" s="90"/>
    </row>
    <row r="59" spans="1:254" s="4" customFormat="1" ht="21.75" customHeight="1">
      <c r="A59" s="286" t="s">
        <v>46</v>
      </c>
      <c r="B59" s="286"/>
      <c r="C59" s="286"/>
      <c r="D59" s="286"/>
      <c r="E59" s="286"/>
      <c r="F59" s="286"/>
      <c r="G59" s="286"/>
      <c r="H59" s="287"/>
      <c r="I59" s="287"/>
      <c r="J59" s="286"/>
      <c r="K59" s="286"/>
      <c r="L59" s="286"/>
      <c r="M59" s="288"/>
      <c r="N59" s="289"/>
      <c r="O59" s="289"/>
      <c r="P59" s="286"/>
      <c r="Q59" s="286"/>
      <c r="R59" s="286"/>
      <c r="S59" s="286"/>
      <c r="T59" s="289"/>
      <c r="U59" s="289"/>
      <c r="V59" s="286"/>
      <c r="W59" s="287"/>
      <c r="X59" s="287"/>
      <c r="Y59" s="286"/>
      <c r="Z59" s="287"/>
      <c r="AA59" s="287"/>
      <c r="AB59" s="286"/>
      <c r="AC59" s="287"/>
      <c r="AD59" s="37"/>
      <c r="AE59" s="37"/>
      <c r="AF59" s="6"/>
      <c r="AG59"/>
      <c r="AH59"/>
      <c r="AI59"/>
      <c r="AJ59" s="6"/>
      <c r="AK59" s="6"/>
      <c r="AL59" s="6"/>
      <c r="AM59" s="6"/>
      <c r="AN59" s="6"/>
      <c r="AO59" s="6"/>
      <c r="AP59" s="6"/>
      <c r="AQ59" s="6"/>
      <c r="AR59" s="6"/>
      <c r="AS59" s="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s="4" customFormat="1" ht="21.75" customHeight="1">
      <c r="A60" s="286" t="s">
        <v>47</v>
      </c>
      <c r="B60" s="286"/>
      <c r="C60" s="286"/>
      <c r="D60" s="286"/>
      <c r="E60" s="286"/>
      <c r="F60" s="286"/>
      <c r="G60" s="286"/>
      <c r="H60" s="287"/>
      <c r="I60" s="287"/>
      <c r="J60" s="286"/>
      <c r="K60" s="286"/>
      <c r="L60" s="286"/>
      <c r="M60" s="288"/>
      <c r="N60" s="289"/>
      <c r="O60" s="289"/>
      <c r="P60" s="286"/>
      <c r="Q60" s="286"/>
      <c r="R60" s="286"/>
      <c r="S60" s="286"/>
      <c r="T60" s="289"/>
      <c r="U60" s="289"/>
      <c r="V60" s="286"/>
      <c r="W60" s="287"/>
      <c r="X60" s="287"/>
      <c r="Y60" s="286"/>
      <c r="Z60" s="287"/>
      <c r="AA60" s="287"/>
      <c r="AB60" s="286"/>
      <c r="AC60" s="287"/>
      <c r="AD60" s="37"/>
      <c r="AE60" s="37"/>
      <c r="AF60" s="50"/>
      <c r="AG60" s="64"/>
      <c r="AH60" s="64"/>
      <c r="AI60" s="64"/>
      <c r="AJ60" s="50"/>
      <c r="AK60" s="50"/>
      <c r="AL60" s="50"/>
      <c r="AM60" s="50"/>
      <c r="AN60" s="50"/>
      <c r="AO60" s="50"/>
      <c r="AP60" s="50"/>
      <c r="AQ60" s="50"/>
      <c r="AR60" s="50"/>
      <c r="AS60" s="9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s="4" customFormat="1" ht="21.75" customHeight="1">
      <c r="A61" s="36" t="s">
        <v>48</v>
      </c>
      <c r="B61" s="89"/>
      <c r="C61" s="36"/>
      <c r="D61" s="36"/>
      <c r="E61" s="36"/>
      <c r="F61" s="36"/>
      <c r="G61" s="36"/>
      <c r="H61" s="37"/>
      <c r="I61" s="37"/>
      <c r="J61" s="36"/>
      <c r="K61" s="36"/>
      <c r="L61" s="36"/>
      <c r="M61" s="44"/>
      <c r="N61" s="45"/>
      <c r="O61" s="45"/>
      <c r="P61" s="36"/>
      <c r="Q61" s="36"/>
      <c r="R61" s="36"/>
      <c r="S61" s="36"/>
      <c r="T61" s="45"/>
      <c r="U61" s="45"/>
      <c r="V61" s="36"/>
      <c r="W61" s="37"/>
      <c r="X61" s="37"/>
      <c r="Y61" s="36"/>
      <c r="Z61" s="51"/>
      <c r="AA61" s="51"/>
      <c r="AB61" s="52"/>
      <c r="AC61" s="51"/>
      <c r="AD61" s="51"/>
      <c r="AE61" s="51"/>
      <c r="AF61" s="6"/>
      <c r="AG61"/>
      <c r="AH61"/>
      <c r="AI61"/>
      <c r="AJ61" s="6"/>
      <c r="AK61" s="6"/>
      <c r="AL61" s="6"/>
      <c r="AM61" s="6"/>
      <c r="AN61" s="6"/>
      <c r="AO61" s="6"/>
      <c r="AP61" s="6"/>
      <c r="AQ61" s="6"/>
      <c r="AR61" s="50"/>
      <c r="AS61" s="9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s="4" customFormat="1" ht="21.75" customHeight="1">
      <c r="A62" s="36" t="s">
        <v>49</v>
      </c>
      <c r="B62" s="89"/>
      <c r="C62" s="36"/>
      <c r="D62" s="36"/>
      <c r="E62" s="36"/>
      <c r="F62" s="36"/>
      <c r="G62" s="36"/>
      <c r="H62" s="37"/>
      <c r="I62" s="37"/>
      <c r="J62" s="36"/>
      <c r="K62" s="36"/>
      <c r="L62" s="36"/>
      <c r="M62" s="44"/>
      <c r="N62" s="45"/>
      <c r="O62" s="45"/>
      <c r="P62" s="36"/>
      <c r="Q62" s="36"/>
      <c r="R62" s="36"/>
      <c r="S62" s="36"/>
      <c r="T62" s="45"/>
      <c r="U62" s="45"/>
      <c r="V62" s="36"/>
      <c r="W62" s="37"/>
      <c r="X62" s="37"/>
      <c r="Y62" s="36"/>
      <c r="Z62" s="37"/>
      <c r="AA62" s="37"/>
      <c r="AB62" s="36"/>
      <c r="AC62" s="37"/>
      <c r="AD62" s="37"/>
      <c r="AE62" s="37"/>
      <c r="AF62" s="6"/>
      <c r="AG62"/>
      <c r="AH62"/>
      <c r="AI62"/>
      <c r="AJ62" s="6"/>
      <c r="AK62" s="6"/>
      <c r="AL62" s="6"/>
      <c r="AM62" s="6"/>
      <c r="AN62" s="6"/>
      <c r="AO62" s="6"/>
      <c r="AP62" s="6"/>
      <c r="AQ62" s="6"/>
      <c r="AR62" s="6"/>
      <c r="AS62" s="9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45" ht="21.75" customHeight="1">
      <c r="A63" t="s">
        <v>50</v>
      </c>
      <c r="Z63" s="37"/>
      <c r="AA63" s="37"/>
      <c r="AB63" s="36"/>
      <c r="AC63" s="37"/>
      <c r="AD63" s="37"/>
      <c r="AE63" s="37"/>
      <c r="AQ63" s="9"/>
      <c r="AR63"/>
      <c r="AS63"/>
    </row>
    <row r="64" spans="1:47" ht="21.75" customHeight="1">
      <c r="A64" s="286" t="s">
        <v>51</v>
      </c>
      <c r="B64" s="286"/>
      <c r="C64" s="286"/>
      <c r="D64" s="286"/>
      <c r="E64" s="286"/>
      <c r="F64" s="286"/>
      <c r="G64" s="286"/>
      <c r="H64" s="287"/>
      <c r="I64" s="287"/>
      <c r="J64" s="286"/>
      <c r="K64" s="286"/>
      <c r="L64" s="286"/>
      <c r="M64" s="288"/>
      <c r="N64" s="289"/>
      <c r="O64" s="289"/>
      <c r="P64" s="286"/>
      <c r="Q64" s="286"/>
      <c r="R64" s="286"/>
      <c r="S64" s="286"/>
      <c r="T64" s="289"/>
      <c r="U64" s="289"/>
      <c r="V64" s="286"/>
      <c r="W64" s="287"/>
      <c r="X64" s="287"/>
      <c r="Y64" s="286"/>
      <c r="Z64" s="287"/>
      <c r="AA64" s="287"/>
      <c r="AB64" s="286"/>
      <c r="AC64" s="287"/>
      <c r="AS64" s="6"/>
      <c r="AT64" s="6"/>
      <c r="AU64" s="9"/>
    </row>
  </sheetData>
  <sheetProtection/>
  <mergeCells count="61">
    <mergeCell ref="A2:AS2"/>
    <mergeCell ref="A3:AQ3"/>
    <mergeCell ref="E4:AB4"/>
    <mergeCell ref="AC4:AL4"/>
    <mergeCell ref="AM4:AR4"/>
    <mergeCell ref="E5:G5"/>
    <mergeCell ref="H5:J5"/>
    <mergeCell ref="K5:M5"/>
    <mergeCell ref="N5:P5"/>
    <mergeCell ref="Q5:S5"/>
    <mergeCell ref="T5:V5"/>
    <mergeCell ref="W5:Y5"/>
    <mergeCell ref="Z5:AB5"/>
    <mergeCell ref="AC5:AG5"/>
    <mergeCell ref="AM5:AP5"/>
    <mergeCell ref="AQ5:AR5"/>
    <mergeCell ref="AC6:AE6"/>
    <mergeCell ref="AF6:AF7"/>
    <mergeCell ref="AG6:AG7"/>
    <mergeCell ref="AH5:AH6"/>
    <mergeCell ref="AI5:AI6"/>
    <mergeCell ref="AJ5:AJ6"/>
    <mergeCell ref="AK5:AK6"/>
    <mergeCell ref="A58:B58"/>
    <mergeCell ref="L58:M58"/>
    <mergeCell ref="T58:U58"/>
    <mergeCell ref="A59:AC59"/>
    <mergeCell ref="A60:AC60"/>
    <mergeCell ref="A64:AC64"/>
    <mergeCell ref="A4:A7"/>
    <mergeCell ref="B4:B7"/>
    <mergeCell ref="C4:C7"/>
    <mergeCell ref="D4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X6:X7"/>
    <mergeCell ref="Q6:Q7"/>
    <mergeCell ref="R6:R7"/>
    <mergeCell ref="S6:S7"/>
    <mergeCell ref="T6:T7"/>
    <mergeCell ref="AL5:AL6"/>
    <mergeCell ref="AS4:AS5"/>
    <mergeCell ref="E34:F34"/>
    <mergeCell ref="E57:F57"/>
    <mergeCell ref="Y6:Y7"/>
    <mergeCell ref="Z6:Z7"/>
    <mergeCell ref="AA6:AA7"/>
    <mergeCell ref="AB6:AB7"/>
    <mergeCell ref="U6:U7"/>
    <mergeCell ref="V6:V7"/>
  </mergeCells>
  <printOptions/>
  <pageMargins left="0.47" right="0.39" top="0.39" bottom="0.39" header="0.5" footer="0.5"/>
  <pageSetup fitToHeight="0" fitToWidth="1" horizontalDpi="600" verticalDpi="600" orientation="landscape" paperSize="8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24"/>
  <sheetViews>
    <sheetView zoomScale="89" zoomScaleNormal="89" zoomScaleSheetLayoutView="100" workbookViewId="0" topLeftCell="A7">
      <selection activeCell="A18" sqref="A18:IV18"/>
    </sheetView>
  </sheetViews>
  <sheetFormatPr defaultColWidth="9.00390625" defaultRowHeight="14.25"/>
  <cols>
    <col min="1" max="1" width="7.75390625" style="0" customWidth="1"/>
    <col min="2" max="4" width="9.25390625" style="0" customWidth="1"/>
    <col min="5" max="6" width="8.625" style="0" customWidth="1"/>
    <col min="7" max="7" width="7.375" style="0" customWidth="1"/>
    <col min="8" max="8" width="6.625" style="6" customWidth="1"/>
    <col min="9" max="9" width="6.375" style="6" customWidth="1"/>
    <col min="10" max="10" width="6.875" style="0" customWidth="1"/>
    <col min="11" max="11" width="7.375" style="0" customWidth="1"/>
    <col min="12" max="12" width="7.75390625" style="0" customWidth="1"/>
    <col min="13" max="13" width="7.00390625" style="7" customWidth="1"/>
    <col min="14" max="14" width="8.375" style="8" customWidth="1"/>
    <col min="15" max="15" width="8.75390625" style="8" customWidth="1"/>
    <col min="16" max="16" width="6.875" style="0" customWidth="1"/>
    <col min="17" max="17" width="10.125" style="0" customWidth="1"/>
    <col min="18" max="18" width="9.125" style="0" customWidth="1"/>
    <col min="19" max="19" width="7.125" style="0" customWidth="1"/>
    <col min="20" max="20" width="8.125" style="8" customWidth="1"/>
    <col min="21" max="21" width="8.00390625" style="8" customWidth="1"/>
    <col min="22" max="22" width="7.125" style="0" customWidth="1"/>
    <col min="23" max="23" width="6.875" style="6" customWidth="1"/>
    <col min="24" max="24" width="6.50390625" style="6" customWidth="1"/>
    <col min="25" max="25" width="6.375" style="0" customWidth="1"/>
    <col min="26" max="26" width="7.50390625" style="6" customWidth="1"/>
    <col min="27" max="27" width="7.375" style="6" customWidth="1"/>
    <col min="28" max="28" width="5.75390625" style="0" customWidth="1"/>
    <col min="29" max="30" width="8.125" style="6" customWidth="1"/>
    <col min="31" max="31" width="7.25390625" style="6" customWidth="1"/>
    <col min="32" max="32" width="7.875" style="6" customWidth="1"/>
    <col min="33" max="33" width="7.25390625" style="0" customWidth="1"/>
    <col min="34" max="34" width="6.875" style="0" customWidth="1"/>
    <col min="35" max="35" width="6.75390625" style="0" customWidth="1"/>
    <col min="36" max="36" width="5.625" style="6" customWidth="1"/>
    <col min="37" max="37" width="6.75390625" style="6" customWidth="1"/>
    <col min="38" max="38" width="8.00390625" style="6" customWidth="1"/>
    <col min="39" max="40" width="6.75390625" style="6" customWidth="1"/>
    <col min="41" max="41" width="7.875" style="6" customWidth="1"/>
    <col min="42" max="42" width="8.625" style="6" customWidth="1"/>
    <col min="43" max="43" width="7.50390625" style="6" customWidth="1"/>
    <col min="44" max="44" width="8.625" style="6" customWidth="1"/>
    <col min="45" max="45" width="8.75390625" style="9" customWidth="1"/>
  </cols>
  <sheetData>
    <row r="1" ht="28.5" customHeight="1">
      <c r="A1" t="s">
        <v>53</v>
      </c>
    </row>
    <row r="2" spans="1:45" ht="40.5" customHeight="1">
      <c r="A2" s="305" t="s">
        <v>54</v>
      </c>
      <c r="B2" s="305"/>
      <c r="C2" s="305"/>
      <c r="D2" s="305"/>
      <c r="E2" s="305"/>
      <c r="F2" s="305"/>
      <c r="G2" s="305"/>
      <c r="H2" s="268"/>
      <c r="I2" s="268"/>
      <c r="J2" s="305"/>
      <c r="K2" s="305"/>
      <c r="L2" s="305"/>
      <c r="M2" s="269"/>
      <c r="N2" s="270"/>
      <c r="O2" s="270"/>
      <c r="P2" s="305"/>
      <c r="Q2" s="305"/>
      <c r="R2" s="305"/>
      <c r="S2" s="305"/>
      <c r="T2" s="270"/>
      <c r="U2" s="270"/>
      <c r="V2" s="305"/>
      <c r="W2" s="268"/>
      <c r="X2" s="268"/>
      <c r="Y2" s="305"/>
      <c r="Z2" s="268"/>
      <c r="AA2" s="268"/>
      <c r="AB2" s="305"/>
      <c r="AC2" s="268"/>
      <c r="AD2" s="268"/>
      <c r="AE2" s="268"/>
      <c r="AF2" s="268"/>
      <c r="AG2" s="305"/>
      <c r="AH2" s="305"/>
      <c r="AI2" s="305"/>
      <c r="AJ2" s="268"/>
      <c r="AK2" s="268"/>
      <c r="AL2" s="268"/>
      <c r="AM2" s="268"/>
      <c r="AN2" s="268"/>
      <c r="AO2" s="268"/>
      <c r="AP2" s="268"/>
      <c r="AQ2" s="268"/>
      <c r="AR2" s="268"/>
      <c r="AS2" s="271"/>
    </row>
    <row r="3" spans="1:45" ht="31.5" customHeight="1">
      <c r="A3" s="272" t="s">
        <v>183</v>
      </c>
      <c r="B3" s="272"/>
      <c r="C3" s="272"/>
      <c r="D3" s="272"/>
      <c r="E3" s="272"/>
      <c r="F3" s="272"/>
      <c r="G3" s="272"/>
      <c r="H3" s="273"/>
      <c r="I3" s="273"/>
      <c r="J3" s="272"/>
      <c r="K3" s="272"/>
      <c r="L3" s="272"/>
      <c r="M3" s="274"/>
      <c r="N3" s="275"/>
      <c r="O3" s="275"/>
      <c r="P3" s="272"/>
      <c r="Q3" s="272"/>
      <c r="R3" s="272"/>
      <c r="S3" s="272"/>
      <c r="T3" s="275"/>
      <c r="U3" s="275"/>
      <c r="V3" s="272"/>
      <c r="W3" s="273"/>
      <c r="X3" s="273"/>
      <c r="Y3" s="272"/>
      <c r="Z3" s="273"/>
      <c r="AA3" s="273"/>
      <c r="AB3" s="272"/>
      <c r="AC3" s="273"/>
      <c r="AD3" s="273"/>
      <c r="AE3" s="273"/>
      <c r="AF3" s="273"/>
      <c r="AG3" s="272"/>
      <c r="AH3" s="272"/>
      <c r="AI3" s="272"/>
      <c r="AJ3" s="273"/>
      <c r="AK3" s="273"/>
      <c r="AL3" s="273"/>
      <c r="AM3" s="273"/>
      <c r="AN3" s="273"/>
      <c r="AO3" s="273"/>
      <c r="AP3" s="273"/>
      <c r="AQ3" s="276"/>
      <c r="AR3"/>
      <c r="AS3"/>
    </row>
    <row r="4" spans="1:45" s="1" customFormat="1" ht="40.5" customHeight="1">
      <c r="A4" s="284" t="s">
        <v>2</v>
      </c>
      <c r="B4" s="284" t="s">
        <v>3</v>
      </c>
      <c r="C4" s="284" t="s">
        <v>4</v>
      </c>
      <c r="D4" s="292" t="s">
        <v>5</v>
      </c>
      <c r="E4" s="277" t="s">
        <v>6</v>
      </c>
      <c r="F4" s="277"/>
      <c r="G4" s="277"/>
      <c r="H4" s="278"/>
      <c r="I4" s="278"/>
      <c r="J4" s="277"/>
      <c r="K4" s="277"/>
      <c r="L4" s="277"/>
      <c r="M4" s="279"/>
      <c r="N4" s="266"/>
      <c r="O4" s="266"/>
      <c r="P4" s="277"/>
      <c r="Q4" s="277"/>
      <c r="R4" s="277"/>
      <c r="S4" s="277"/>
      <c r="T4" s="266"/>
      <c r="U4" s="266"/>
      <c r="V4" s="277"/>
      <c r="W4" s="278"/>
      <c r="X4" s="278"/>
      <c r="Y4" s="277"/>
      <c r="Z4" s="278"/>
      <c r="AA4" s="278"/>
      <c r="AB4" s="277"/>
      <c r="AC4" s="278" t="s">
        <v>7</v>
      </c>
      <c r="AD4" s="278"/>
      <c r="AE4" s="278"/>
      <c r="AF4" s="278"/>
      <c r="AG4" s="277"/>
      <c r="AH4" s="277"/>
      <c r="AI4" s="277"/>
      <c r="AJ4" s="278"/>
      <c r="AK4" s="278"/>
      <c r="AL4" s="278"/>
      <c r="AM4" s="299" t="s">
        <v>8</v>
      </c>
      <c r="AN4" s="299"/>
      <c r="AO4" s="299"/>
      <c r="AP4" s="299"/>
      <c r="AQ4" s="299"/>
      <c r="AR4" s="299"/>
      <c r="AS4" s="283" t="s">
        <v>9</v>
      </c>
    </row>
    <row r="5" spans="1:45" s="1" customFormat="1" ht="40.5" customHeight="1">
      <c r="A5" s="290"/>
      <c r="B5" s="290"/>
      <c r="C5" s="290"/>
      <c r="D5" s="293"/>
      <c r="E5" s="283" t="s">
        <v>10</v>
      </c>
      <c r="F5" s="283"/>
      <c r="G5" s="283"/>
      <c r="H5" s="303" t="s">
        <v>11</v>
      </c>
      <c r="I5" s="303"/>
      <c r="J5" s="283"/>
      <c r="K5" s="283" t="s">
        <v>12</v>
      </c>
      <c r="L5" s="283"/>
      <c r="M5" s="304"/>
      <c r="N5" s="302" t="s">
        <v>13</v>
      </c>
      <c r="O5" s="302"/>
      <c r="P5" s="283"/>
      <c r="Q5" s="283" t="s">
        <v>14</v>
      </c>
      <c r="R5" s="283"/>
      <c r="S5" s="283"/>
      <c r="T5" s="302" t="s">
        <v>15</v>
      </c>
      <c r="U5" s="302"/>
      <c r="V5" s="283"/>
      <c r="W5" s="303" t="s">
        <v>16</v>
      </c>
      <c r="X5" s="303"/>
      <c r="Y5" s="283"/>
      <c r="Z5" s="303" t="s">
        <v>17</v>
      </c>
      <c r="AA5" s="303"/>
      <c r="AB5" s="283"/>
      <c r="AC5" s="282" t="s">
        <v>18</v>
      </c>
      <c r="AD5" s="282"/>
      <c r="AE5" s="282"/>
      <c r="AF5" s="282"/>
      <c r="AG5" s="298"/>
      <c r="AH5" s="298" t="s">
        <v>19</v>
      </c>
      <c r="AI5" s="298" t="s">
        <v>20</v>
      </c>
      <c r="AJ5" s="282" t="s">
        <v>21</v>
      </c>
      <c r="AK5" s="282" t="s">
        <v>22</v>
      </c>
      <c r="AL5" s="282" t="s">
        <v>23</v>
      </c>
      <c r="AM5" s="299" t="s">
        <v>24</v>
      </c>
      <c r="AN5" s="299"/>
      <c r="AO5" s="299"/>
      <c r="AP5" s="299"/>
      <c r="AQ5" s="300" t="s">
        <v>25</v>
      </c>
      <c r="AR5" s="301"/>
      <c r="AS5" s="283"/>
    </row>
    <row r="6" spans="1:45" s="1" customFormat="1" ht="60.75" customHeight="1">
      <c r="A6" s="290"/>
      <c r="B6" s="290"/>
      <c r="C6" s="290"/>
      <c r="D6" s="293"/>
      <c r="E6" s="284" t="s">
        <v>26</v>
      </c>
      <c r="F6" s="284" t="s">
        <v>27</v>
      </c>
      <c r="G6" s="284" t="s">
        <v>28</v>
      </c>
      <c r="H6" s="284" t="s">
        <v>26</v>
      </c>
      <c r="I6" s="284" t="s">
        <v>27</v>
      </c>
      <c r="J6" s="284" t="s">
        <v>28</v>
      </c>
      <c r="K6" s="284" t="s">
        <v>26</v>
      </c>
      <c r="L6" s="284" t="s">
        <v>27</v>
      </c>
      <c r="M6" s="284" t="s">
        <v>28</v>
      </c>
      <c r="N6" s="284" t="s">
        <v>26</v>
      </c>
      <c r="O6" s="284" t="s">
        <v>27</v>
      </c>
      <c r="P6" s="284" t="s">
        <v>28</v>
      </c>
      <c r="Q6" s="284" t="s">
        <v>26</v>
      </c>
      <c r="R6" s="284" t="s">
        <v>27</v>
      </c>
      <c r="S6" s="284" t="s">
        <v>28</v>
      </c>
      <c r="T6" s="284" t="s">
        <v>26</v>
      </c>
      <c r="U6" s="284" t="s">
        <v>27</v>
      </c>
      <c r="V6" s="284" t="s">
        <v>28</v>
      </c>
      <c r="W6" s="284" t="s">
        <v>26</v>
      </c>
      <c r="X6" s="284" t="s">
        <v>27</v>
      </c>
      <c r="Y6" s="284" t="s">
        <v>28</v>
      </c>
      <c r="Z6" s="284" t="s">
        <v>26</v>
      </c>
      <c r="AA6" s="284" t="s">
        <v>27</v>
      </c>
      <c r="AB6" s="284" t="s">
        <v>28</v>
      </c>
      <c r="AC6" s="283" t="s">
        <v>29</v>
      </c>
      <c r="AD6" s="283"/>
      <c r="AE6" s="283"/>
      <c r="AF6" s="284" t="s">
        <v>30</v>
      </c>
      <c r="AG6" s="284" t="s">
        <v>31</v>
      </c>
      <c r="AH6" s="298"/>
      <c r="AI6" s="298"/>
      <c r="AJ6" s="282"/>
      <c r="AK6" s="282"/>
      <c r="AL6" s="282"/>
      <c r="AM6" s="14" t="s">
        <v>32</v>
      </c>
      <c r="AN6" s="54" t="s">
        <v>33</v>
      </c>
      <c r="AO6" s="54" t="s">
        <v>34</v>
      </c>
      <c r="AP6" s="54" t="s">
        <v>35</v>
      </c>
      <c r="AQ6" s="14" t="s">
        <v>36</v>
      </c>
      <c r="AR6" s="14" t="s">
        <v>37</v>
      </c>
      <c r="AS6" s="65"/>
    </row>
    <row r="7" spans="1:45" s="2" customFormat="1" ht="40.5" customHeight="1">
      <c r="A7" s="291"/>
      <c r="B7" s="291"/>
      <c r="C7" s="291"/>
      <c r="D7" s="294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47" t="s">
        <v>38</v>
      </c>
      <c r="AD7" s="47" t="s">
        <v>39</v>
      </c>
      <c r="AE7" s="47" t="s">
        <v>40</v>
      </c>
      <c r="AF7" s="285"/>
      <c r="AG7" s="285"/>
      <c r="AH7" s="55"/>
      <c r="AI7" s="55"/>
      <c r="AJ7" s="56"/>
      <c r="AK7" s="56"/>
      <c r="AL7" s="56"/>
      <c r="AM7" s="57"/>
      <c r="AN7" s="58"/>
      <c r="AO7" s="58"/>
      <c r="AP7" s="58"/>
      <c r="AQ7" s="57"/>
      <c r="AR7" s="57"/>
      <c r="AS7" s="66"/>
    </row>
    <row r="8" spans="1:45" s="3" customFormat="1" ht="28.5" customHeight="1">
      <c r="A8" s="15" t="s">
        <v>41</v>
      </c>
      <c r="B8" s="16"/>
      <c r="C8" s="16"/>
      <c r="D8" s="15"/>
      <c r="E8" s="17"/>
      <c r="F8" s="17"/>
      <c r="G8" s="18"/>
      <c r="H8" s="16"/>
      <c r="I8" s="16"/>
      <c r="J8" s="18"/>
      <c r="K8" s="17"/>
      <c r="L8" s="17"/>
      <c r="M8" s="18"/>
      <c r="N8" s="41"/>
      <c r="O8" s="41"/>
      <c r="P8" s="18"/>
      <c r="Q8" s="17"/>
      <c r="R8" s="17"/>
      <c r="S8" s="18"/>
      <c r="T8" s="41"/>
      <c r="U8" s="41"/>
      <c r="V8" s="18"/>
      <c r="W8" s="16"/>
      <c r="X8" s="16"/>
      <c r="Y8" s="18"/>
      <c r="Z8" s="16"/>
      <c r="AA8" s="16"/>
      <c r="AB8" s="18"/>
      <c r="AC8" s="16"/>
      <c r="AD8" s="16"/>
      <c r="AE8" s="16"/>
      <c r="AF8" s="16"/>
      <c r="AG8" s="18"/>
      <c r="AH8" s="17"/>
      <c r="AI8" s="17"/>
      <c r="AJ8" s="16"/>
      <c r="AK8" s="16"/>
      <c r="AL8" s="16"/>
      <c r="AM8" s="16"/>
      <c r="AN8" s="59"/>
      <c r="AO8" s="59"/>
      <c r="AP8" s="59"/>
      <c r="AQ8" s="16"/>
      <c r="AR8" s="16"/>
      <c r="AS8" s="17"/>
    </row>
    <row r="9" spans="1:45" s="4" customFormat="1" ht="28.5" customHeight="1">
      <c r="A9" s="157" t="s">
        <v>59</v>
      </c>
      <c r="B9" s="158">
        <f>SUM(B10:B17)</f>
        <v>0</v>
      </c>
      <c r="C9" s="158">
        <f>SUM(C10:C17)</f>
        <v>0</v>
      </c>
      <c r="D9" s="158"/>
      <c r="E9" s="309" t="s">
        <v>112</v>
      </c>
      <c r="F9" s="310"/>
      <c r="G9" s="21"/>
      <c r="H9" s="20"/>
      <c r="I9" s="20"/>
      <c r="J9" s="20"/>
      <c r="K9" s="20"/>
      <c r="L9" s="20"/>
      <c r="M9" s="21"/>
      <c r="N9" s="20"/>
      <c r="O9" s="20"/>
      <c r="P9" s="21"/>
      <c r="Q9" s="20"/>
      <c r="R9" s="20"/>
      <c r="S9" s="21"/>
      <c r="T9" s="20"/>
      <c r="U9" s="20"/>
      <c r="V9" s="21"/>
      <c r="W9" s="20"/>
      <c r="X9" s="20"/>
      <c r="Y9" s="21"/>
      <c r="Z9" s="20"/>
      <c r="AA9" s="20"/>
      <c r="AB9" s="21"/>
      <c r="AC9" s="20"/>
      <c r="AD9" s="20"/>
      <c r="AE9" s="20"/>
      <c r="AF9" s="20"/>
      <c r="AG9" s="21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67"/>
    </row>
    <row r="10" spans="1:45" s="4" customFormat="1" ht="28.5" customHeight="1">
      <c r="A10" s="159" t="s">
        <v>60</v>
      </c>
      <c r="B10" s="160">
        <v>0</v>
      </c>
      <c r="C10" s="160">
        <v>0</v>
      </c>
      <c r="D10" s="160"/>
      <c r="E10" s="307" t="s">
        <v>112</v>
      </c>
      <c r="F10" s="308"/>
      <c r="G10" s="25"/>
      <c r="H10" s="24"/>
      <c r="I10" s="24"/>
      <c r="J10" s="24"/>
      <c r="K10" s="24"/>
      <c r="L10" s="24"/>
      <c r="M10" s="25"/>
      <c r="N10" s="24"/>
      <c r="O10" s="24"/>
      <c r="P10" s="25"/>
      <c r="Q10" s="24"/>
      <c r="R10" s="24"/>
      <c r="S10" s="46"/>
      <c r="T10" s="24"/>
      <c r="U10" s="24"/>
      <c r="V10" s="25"/>
      <c r="W10" s="24"/>
      <c r="X10" s="24"/>
      <c r="Y10" s="46"/>
      <c r="Z10" s="24"/>
      <c r="AA10" s="24"/>
      <c r="AB10" s="25"/>
      <c r="AC10" s="24"/>
      <c r="AD10" s="24"/>
      <c r="AE10" s="24"/>
      <c r="AF10" s="24"/>
      <c r="AG10" s="25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13"/>
    </row>
    <row r="11" spans="1:45" s="4" customFormat="1" ht="28.5" customHeight="1">
      <c r="A11" s="159" t="s">
        <v>63</v>
      </c>
      <c r="B11" s="161">
        <v>0</v>
      </c>
      <c r="C11" s="161">
        <v>0</v>
      </c>
      <c r="D11" s="161"/>
      <c r="E11" s="307" t="s">
        <v>112</v>
      </c>
      <c r="F11" s="308"/>
      <c r="G11" s="27"/>
      <c r="H11" s="26"/>
      <c r="I11" s="26"/>
      <c r="J11" s="42"/>
      <c r="K11" s="26"/>
      <c r="L11" s="26"/>
      <c r="M11" s="27"/>
      <c r="N11" s="26"/>
      <c r="O11" s="26"/>
      <c r="P11" s="27"/>
      <c r="Q11" s="26"/>
      <c r="R11" s="26"/>
      <c r="S11" s="27"/>
      <c r="T11" s="26"/>
      <c r="U11" s="26"/>
      <c r="V11" s="42"/>
      <c r="W11" s="26"/>
      <c r="X11" s="26"/>
      <c r="Y11" s="42"/>
      <c r="Z11" s="26"/>
      <c r="AA11" s="26"/>
      <c r="AB11" s="42"/>
      <c r="AC11" s="48"/>
      <c r="AD11" s="48"/>
      <c r="AE11" s="48"/>
      <c r="AF11" s="49"/>
      <c r="AG11" s="60"/>
      <c r="AH11" s="61"/>
      <c r="AI11" s="49"/>
      <c r="AJ11" s="49"/>
      <c r="AK11" s="49"/>
      <c r="AL11" s="62"/>
      <c r="AM11" s="49"/>
      <c r="AN11" s="49"/>
      <c r="AO11" s="49"/>
      <c r="AP11" s="49"/>
      <c r="AQ11" s="49"/>
      <c r="AR11" s="49"/>
      <c r="AS11" s="48"/>
    </row>
    <row r="12" spans="1:45" s="4" customFormat="1" ht="28.5" customHeight="1">
      <c r="A12" s="162" t="s">
        <v>64</v>
      </c>
      <c r="B12" s="163">
        <v>0</v>
      </c>
      <c r="C12" s="163">
        <v>0</v>
      </c>
      <c r="D12" s="160"/>
      <c r="E12" s="307" t="s">
        <v>112</v>
      </c>
      <c r="F12" s="308"/>
      <c r="G12" s="25"/>
      <c r="H12" s="29"/>
      <c r="I12" s="29"/>
      <c r="J12" s="29"/>
      <c r="K12" s="24"/>
      <c r="L12" s="24"/>
      <c r="M12" s="25"/>
      <c r="N12" s="24"/>
      <c r="O12" s="24"/>
      <c r="P12" s="25"/>
      <c r="Q12" s="24"/>
      <c r="R12" s="24"/>
      <c r="S12" s="25"/>
      <c r="T12" s="24"/>
      <c r="U12" s="24"/>
      <c r="V12" s="46"/>
      <c r="W12" s="24"/>
      <c r="X12" s="24"/>
      <c r="Y12" s="46"/>
      <c r="Z12" s="24"/>
      <c r="AA12" s="24"/>
      <c r="AB12" s="25"/>
      <c r="AC12" s="24"/>
      <c r="AD12" s="24"/>
      <c r="AE12" s="24"/>
      <c r="AF12" s="24"/>
      <c r="AG12" s="25"/>
      <c r="AH12" s="24"/>
      <c r="AI12" s="24"/>
      <c r="AJ12" s="24"/>
      <c r="AK12" s="24"/>
      <c r="AL12" s="12"/>
      <c r="AM12" s="24"/>
      <c r="AN12" s="24"/>
      <c r="AO12" s="24"/>
      <c r="AP12" s="24"/>
      <c r="AQ12" s="11"/>
      <c r="AR12" s="11"/>
      <c r="AS12" s="13"/>
    </row>
    <row r="13" spans="1:45" s="4" customFormat="1" ht="28.5" customHeight="1">
      <c r="A13" s="159" t="s">
        <v>97</v>
      </c>
      <c r="B13" s="163">
        <v>0</v>
      </c>
      <c r="C13" s="163">
        <v>0</v>
      </c>
      <c r="D13" s="160"/>
      <c r="E13" s="307" t="s">
        <v>112</v>
      </c>
      <c r="F13" s="308"/>
      <c r="G13" s="25"/>
      <c r="H13" s="29"/>
      <c r="I13" s="29"/>
      <c r="J13" s="29"/>
      <c r="K13" s="24"/>
      <c r="L13" s="24"/>
      <c r="M13" s="43"/>
      <c r="N13" s="24"/>
      <c r="O13" s="24"/>
      <c r="P13" s="43"/>
      <c r="Q13" s="24"/>
      <c r="R13" s="24"/>
      <c r="S13" s="25"/>
      <c r="T13" s="24"/>
      <c r="U13" s="24"/>
      <c r="V13" s="25"/>
      <c r="W13" s="24"/>
      <c r="X13" s="24"/>
      <c r="Y13" s="25"/>
      <c r="Z13" s="30"/>
      <c r="AA13" s="30"/>
      <c r="AB13" s="46"/>
      <c r="AC13" s="24"/>
      <c r="AD13" s="24"/>
      <c r="AE13" s="24"/>
      <c r="AF13" s="24"/>
      <c r="AG13" s="43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13"/>
    </row>
    <row r="14" spans="1:45" s="4" customFormat="1" ht="28.5" customHeight="1">
      <c r="A14" s="162" t="s">
        <v>67</v>
      </c>
      <c r="B14" s="164">
        <v>0</v>
      </c>
      <c r="C14" s="164">
        <v>0</v>
      </c>
      <c r="D14" s="164"/>
      <c r="E14" s="307" t="s">
        <v>112</v>
      </c>
      <c r="F14" s="308"/>
      <c r="G14" s="31"/>
      <c r="H14" s="32"/>
      <c r="I14" s="32"/>
      <c r="J14" s="32"/>
      <c r="K14" s="30"/>
      <c r="L14" s="30"/>
      <c r="M14" s="31"/>
      <c r="N14" s="30"/>
      <c r="O14" s="30"/>
      <c r="P14" s="31"/>
      <c r="Q14" s="30"/>
      <c r="R14" s="30"/>
      <c r="S14" s="31"/>
      <c r="T14" s="30"/>
      <c r="U14" s="30"/>
      <c r="V14" s="30"/>
      <c r="W14" s="30"/>
      <c r="X14" s="30"/>
      <c r="Y14" s="31"/>
      <c r="Z14" s="30"/>
      <c r="AA14" s="30"/>
      <c r="AB14" s="31"/>
      <c r="AC14" s="30"/>
      <c r="AD14" s="30"/>
      <c r="AE14" s="30"/>
      <c r="AF14" s="30"/>
      <c r="AG14" s="31"/>
      <c r="AH14" s="30"/>
      <c r="AI14" s="30"/>
      <c r="AJ14" s="30"/>
      <c r="AK14" s="30"/>
      <c r="AL14" s="63"/>
      <c r="AM14" s="30"/>
      <c r="AN14" s="30"/>
      <c r="AO14" s="30"/>
      <c r="AP14" s="30"/>
      <c r="AQ14" s="30"/>
      <c r="AR14" s="30"/>
      <c r="AS14" s="68"/>
    </row>
    <row r="15" spans="1:45" s="4" customFormat="1" ht="28.5" customHeight="1">
      <c r="A15" s="159" t="s">
        <v>68</v>
      </c>
      <c r="B15" s="160">
        <v>0</v>
      </c>
      <c r="C15" s="160">
        <v>0</v>
      </c>
      <c r="D15" s="160"/>
      <c r="E15" s="307" t="s">
        <v>112</v>
      </c>
      <c r="F15" s="308"/>
      <c r="G15" s="25"/>
      <c r="H15" s="29"/>
      <c r="I15" s="29"/>
      <c r="J15" s="29"/>
      <c r="K15" s="24"/>
      <c r="L15" s="24"/>
      <c r="M15" s="25"/>
      <c r="N15" s="24"/>
      <c r="O15" s="24"/>
      <c r="P15" s="25"/>
      <c r="Q15" s="24"/>
      <c r="R15" s="24"/>
      <c r="S15" s="46"/>
      <c r="T15" s="24"/>
      <c r="U15" s="24"/>
      <c r="V15" s="46"/>
      <c r="W15" s="24"/>
      <c r="X15" s="24"/>
      <c r="Y15" s="46"/>
      <c r="Z15" s="24"/>
      <c r="AA15" s="24"/>
      <c r="AB15" s="25"/>
      <c r="AC15" s="24"/>
      <c r="AD15" s="24"/>
      <c r="AE15" s="24"/>
      <c r="AF15" s="24"/>
      <c r="AG15" s="25"/>
      <c r="AH15" s="24"/>
      <c r="AI15" s="24"/>
      <c r="AJ15" s="24"/>
      <c r="AK15" s="24"/>
      <c r="AL15" s="53"/>
      <c r="AM15" s="24"/>
      <c r="AN15" s="24"/>
      <c r="AO15" s="24"/>
      <c r="AP15" s="24"/>
      <c r="AQ15" s="24"/>
      <c r="AR15" s="24"/>
      <c r="AS15" s="24"/>
    </row>
    <row r="16" spans="1:45" s="4" customFormat="1" ht="28.5" customHeight="1">
      <c r="A16" s="159" t="s">
        <v>69</v>
      </c>
      <c r="B16" s="163">
        <v>0</v>
      </c>
      <c r="C16" s="163">
        <v>0</v>
      </c>
      <c r="D16" s="160"/>
      <c r="E16" s="307" t="s">
        <v>112</v>
      </c>
      <c r="F16" s="308"/>
      <c r="G16" s="25"/>
      <c r="H16" s="29"/>
      <c r="I16" s="29"/>
      <c r="J16" s="29"/>
      <c r="K16" s="30"/>
      <c r="L16" s="30"/>
      <c r="M16" s="25"/>
      <c r="N16" s="24"/>
      <c r="O16" s="24"/>
      <c r="P16" s="25"/>
      <c r="Q16" s="24"/>
      <c r="R16" s="24"/>
      <c r="S16" s="25"/>
      <c r="T16" s="24"/>
      <c r="U16" s="24"/>
      <c r="V16" s="46"/>
      <c r="W16" s="24"/>
      <c r="X16" s="24"/>
      <c r="Y16" s="25"/>
      <c r="Z16" s="24"/>
      <c r="AA16" s="24"/>
      <c r="AB16" s="46"/>
      <c r="AC16" s="24"/>
      <c r="AD16" s="24"/>
      <c r="AE16" s="24"/>
      <c r="AF16" s="24"/>
      <c r="AG16" s="25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13"/>
    </row>
    <row r="17" spans="1:45" s="5" customFormat="1" ht="28.5" customHeight="1">
      <c r="A17" s="159" t="s">
        <v>70</v>
      </c>
      <c r="B17" s="164">
        <v>0</v>
      </c>
      <c r="C17" s="164">
        <v>0</v>
      </c>
      <c r="D17" s="164"/>
      <c r="E17" s="307" t="s">
        <v>112</v>
      </c>
      <c r="F17" s="308"/>
      <c r="G17" s="11"/>
      <c r="H17" s="12"/>
      <c r="I17" s="12"/>
      <c r="J17" s="11"/>
      <c r="K17" s="11"/>
      <c r="L17" s="11"/>
      <c r="M17" s="39"/>
      <c r="N17" s="40"/>
      <c r="O17" s="40"/>
      <c r="P17" s="11"/>
      <c r="Q17" s="11"/>
      <c r="R17" s="11"/>
      <c r="S17" s="11"/>
      <c r="T17" s="40"/>
      <c r="U17" s="40"/>
      <c r="V17" s="11"/>
      <c r="W17" s="12"/>
      <c r="X17" s="12"/>
      <c r="Y17" s="11"/>
      <c r="Z17" s="12"/>
      <c r="AA17" s="12"/>
      <c r="AB17" s="11"/>
      <c r="AC17" s="12"/>
      <c r="AD17" s="12"/>
      <c r="AE17" s="12"/>
      <c r="AF17" s="12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38"/>
    </row>
    <row r="18" spans="1:45" s="91" customFormat="1" ht="28.5" customHeight="1">
      <c r="A18" s="295" t="s">
        <v>42</v>
      </c>
      <c r="B18" s="295"/>
      <c r="C18" s="35"/>
      <c r="D18" s="35"/>
      <c r="E18" s="35"/>
      <c r="F18" s="35"/>
      <c r="G18" s="35"/>
      <c r="H18" s="85"/>
      <c r="I18" s="85"/>
      <c r="J18" s="35"/>
      <c r="K18" s="35"/>
      <c r="L18" s="295" t="s">
        <v>43</v>
      </c>
      <c r="M18" s="296"/>
      <c r="N18" s="86"/>
      <c r="O18" s="86"/>
      <c r="P18" s="35"/>
      <c r="Q18" s="35"/>
      <c r="R18" s="35"/>
      <c r="S18" s="87"/>
      <c r="T18" s="297" t="s">
        <v>44</v>
      </c>
      <c r="U18" s="297"/>
      <c r="V18" s="87" t="s">
        <v>72</v>
      </c>
      <c r="W18" s="88"/>
      <c r="X18" s="88"/>
      <c r="Y18" s="89"/>
      <c r="Z18" s="88"/>
      <c r="AA18" s="88"/>
      <c r="AB18" s="89"/>
      <c r="AC18" s="88"/>
      <c r="AD18" s="88"/>
      <c r="AE18" s="88"/>
      <c r="AF18" s="88" t="s">
        <v>45</v>
      </c>
      <c r="AG18" s="89"/>
      <c r="AH18" s="89" t="s">
        <v>73</v>
      </c>
      <c r="AI18" s="89"/>
      <c r="AJ18" s="88"/>
      <c r="AK18" s="88"/>
      <c r="AL18" s="88"/>
      <c r="AM18" s="88"/>
      <c r="AN18" s="88"/>
      <c r="AO18" s="88"/>
      <c r="AP18" s="88"/>
      <c r="AQ18" s="88"/>
      <c r="AR18" s="88"/>
      <c r="AS18" s="90"/>
    </row>
    <row r="19" spans="1:254" s="4" customFormat="1" ht="21.75" customHeight="1">
      <c r="A19" s="286" t="s">
        <v>46</v>
      </c>
      <c r="B19" s="286"/>
      <c r="C19" s="286"/>
      <c r="D19" s="286"/>
      <c r="E19" s="286"/>
      <c r="F19" s="286"/>
      <c r="G19" s="286"/>
      <c r="H19" s="287"/>
      <c r="I19" s="287"/>
      <c r="J19" s="286"/>
      <c r="K19" s="286"/>
      <c r="L19" s="286"/>
      <c r="M19" s="288"/>
      <c r="N19" s="289"/>
      <c r="O19" s="289"/>
      <c r="P19" s="286"/>
      <c r="Q19" s="286"/>
      <c r="R19" s="286"/>
      <c r="S19" s="286"/>
      <c r="T19" s="289"/>
      <c r="U19" s="289"/>
      <c r="V19" s="286"/>
      <c r="W19" s="287"/>
      <c r="X19" s="287"/>
      <c r="Y19" s="286"/>
      <c r="Z19" s="287"/>
      <c r="AA19" s="287"/>
      <c r="AB19" s="286"/>
      <c r="AC19" s="287"/>
      <c r="AD19" s="37"/>
      <c r="AE19" s="37"/>
      <c r="AF19" s="6"/>
      <c r="AG19"/>
      <c r="AH19"/>
      <c r="AI19"/>
      <c r="AJ19" s="6"/>
      <c r="AK19" s="6"/>
      <c r="AL19" s="6"/>
      <c r="AM19" s="6"/>
      <c r="AN19" s="6"/>
      <c r="AO19" s="6"/>
      <c r="AP19" s="6"/>
      <c r="AQ19" s="6"/>
      <c r="AR19" s="6"/>
      <c r="AS19" s="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s="4" customFormat="1" ht="21.75" customHeight="1">
      <c r="A20" s="286" t="s">
        <v>47</v>
      </c>
      <c r="B20" s="286"/>
      <c r="C20" s="286"/>
      <c r="D20" s="286"/>
      <c r="E20" s="286"/>
      <c r="F20" s="286"/>
      <c r="G20" s="286"/>
      <c r="H20" s="287"/>
      <c r="I20" s="287"/>
      <c r="J20" s="286"/>
      <c r="K20" s="286"/>
      <c r="L20" s="286"/>
      <c r="M20" s="288"/>
      <c r="N20" s="289"/>
      <c r="O20" s="289"/>
      <c r="P20" s="286"/>
      <c r="Q20" s="286"/>
      <c r="R20" s="286"/>
      <c r="S20" s="286"/>
      <c r="T20" s="289"/>
      <c r="U20" s="289"/>
      <c r="V20" s="286"/>
      <c r="W20" s="287"/>
      <c r="X20" s="287"/>
      <c r="Y20" s="286"/>
      <c r="Z20" s="287"/>
      <c r="AA20" s="287"/>
      <c r="AB20" s="286"/>
      <c r="AC20" s="287"/>
      <c r="AD20" s="37"/>
      <c r="AE20" s="37"/>
      <c r="AF20" s="50"/>
      <c r="AG20" s="64"/>
      <c r="AH20" s="64"/>
      <c r="AI20" s="64"/>
      <c r="AJ20" s="50"/>
      <c r="AK20" s="50"/>
      <c r="AL20" s="50"/>
      <c r="AM20" s="50"/>
      <c r="AN20" s="50"/>
      <c r="AO20" s="50"/>
      <c r="AP20" s="50"/>
      <c r="AQ20" s="50"/>
      <c r="AR20" s="50"/>
      <c r="AS20" s="9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4" customFormat="1" ht="21.75" customHeight="1">
      <c r="A21" s="36" t="s">
        <v>48</v>
      </c>
      <c r="B21" s="36"/>
      <c r="C21" s="36"/>
      <c r="D21" s="36"/>
      <c r="E21" s="36"/>
      <c r="F21" s="36"/>
      <c r="G21" s="36"/>
      <c r="H21" s="37"/>
      <c r="I21" s="37"/>
      <c r="J21" s="36"/>
      <c r="K21" s="36"/>
      <c r="L21" s="36"/>
      <c r="M21" s="44"/>
      <c r="N21" s="45"/>
      <c r="O21" s="45"/>
      <c r="P21" s="36"/>
      <c r="Q21" s="36"/>
      <c r="R21" s="36"/>
      <c r="S21" s="36"/>
      <c r="T21" s="45"/>
      <c r="U21" s="45"/>
      <c r="V21" s="36"/>
      <c r="W21" s="37"/>
      <c r="X21" s="37"/>
      <c r="Y21" s="36"/>
      <c r="Z21" s="51"/>
      <c r="AA21" s="51"/>
      <c r="AB21" s="52"/>
      <c r="AC21" s="51"/>
      <c r="AD21" s="51"/>
      <c r="AE21" s="51"/>
      <c r="AF21" s="6"/>
      <c r="AG21"/>
      <c r="AH21"/>
      <c r="AI21"/>
      <c r="AJ21" s="6"/>
      <c r="AK21" s="6"/>
      <c r="AL21" s="6"/>
      <c r="AM21" s="6"/>
      <c r="AN21" s="6"/>
      <c r="AO21" s="6"/>
      <c r="AP21" s="6"/>
      <c r="AQ21" s="6"/>
      <c r="AR21" s="50"/>
      <c r="AS21" s="9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s="4" customFormat="1" ht="21.75" customHeight="1">
      <c r="A22" s="36" t="s">
        <v>49</v>
      </c>
      <c r="B22" s="36"/>
      <c r="C22" s="36"/>
      <c r="D22" s="36"/>
      <c r="E22" s="36"/>
      <c r="F22" s="36"/>
      <c r="G22" s="36"/>
      <c r="H22" s="37"/>
      <c r="I22" s="37"/>
      <c r="J22" s="36"/>
      <c r="K22" s="36"/>
      <c r="L22" s="36"/>
      <c r="M22" s="44"/>
      <c r="N22" s="45"/>
      <c r="O22" s="45"/>
      <c r="P22" s="36"/>
      <c r="Q22" s="36"/>
      <c r="R22" s="36"/>
      <c r="S22" s="36"/>
      <c r="T22" s="45"/>
      <c r="U22" s="45"/>
      <c r="V22" s="36"/>
      <c r="W22" s="37"/>
      <c r="X22" s="37"/>
      <c r="Y22" s="36"/>
      <c r="Z22" s="37"/>
      <c r="AA22" s="37"/>
      <c r="AB22" s="36"/>
      <c r="AC22" s="37"/>
      <c r="AD22" s="37"/>
      <c r="AE22" s="37"/>
      <c r="AF22" s="6"/>
      <c r="AG22"/>
      <c r="AH22"/>
      <c r="AI22"/>
      <c r="AJ22" s="6"/>
      <c r="AK22" s="6"/>
      <c r="AL22" s="6"/>
      <c r="AM22" s="6"/>
      <c r="AN22" s="6"/>
      <c r="AO22" s="6"/>
      <c r="AP22" s="6"/>
      <c r="AQ22" s="6"/>
      <c r="AR22" s="6"/>
      <c r="AS22" s="9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45" ht="21.75" customHeight="1">
      <c r="A23" t="s">
        <v>50</v>
      </c>
      <c r="Z23" s="37"/>
      <c r="AA23" s="37"/>
      <c r="AB23" s="36"/>
      <c r="AC23" s="37"/>
      <c r="AD23" s="37"/>
      <c r="AE23" s="37"/>
      <c r="AQ23" s="9"/>
      <c r="AR23"/>
      <c r="AS23"/>
    </row>
    <row r="24" spans="1:47" ht="21.75" customHeight="1">
      <c r="A24" s="286" t="s">
        <v>51</v>
      </c>
      <c r="B24" s="286"/>
      <c r="C24" s="286"/>
      <c r="D24" s="286"/>
      <c r="E24" s="286"/>
      <c r="F24" s="286"/>
      <c r="G24" s="286"/>
      <c r="H24" s="287"/>
      <c r="I24" s="287"/>
      <c r="J24" s="286"/>
      <c r="K24" s="286"/>
      <c r="L24" s="286"/>
      <c r="M24" s="288"/>
      <c r="N24" s="289"/>
      <c r="O24" s="289"/>
      <c r="P24" s="286"/>
      <c r="Q24" s="286"/>
      <c r="R24" s="286"/>
      <c r="S24" s="286"/>
      <c r="T24" s="289"/>
      <c r="U24" s="289"/>
      <c r="V24" s="286"/>
      <c r="W24" s="287"/>
      <c r="X24" s="287"/>
      <c r="Y24" s="286"/>
      <c r="Z24" s="287"/>
      <c r="AA24" s="287"/>
      <c r="AB24" s="286"/>
      <c r="AC24" s="287"/>
      <c r="AS24" s="6"/>
      <c r="AT24" s="6"/>
      <c r="AU24" s="9"/>
    </row>
  </sheetData>
  <sheetProtection/>
  <mergeCells count="68">
    <mergeCell ref="A2:AS2"/>
    <mergeCell ref="A3:AQ3"/>
    <mergeCell ref="E4:AB4"/>
    <mergeCell ref="AC4:AL4"/>
    <mergeCell ref="AM4:AR4"/>
    <mergeCell ref="E5:G5"/>
    <mergeCell ref="H5:J5"/>
    <mergeCell ref="K5:M5"/>
    <mergeCell ref="N5:P5"/>
    <mergeCell ref="AJ5:AJ6"/>
    <mergeCell ref="AK5:AK6"/>
    <mergeCell ref="Q5:S5"/>
    <mergeCell ref="T5:V5"/>
    <mergeCell ref="W5:Y5"/>
    <mergeCell ref="Z5:AB5"/>
    <mergeCell ref="AF6:AF7"/>
    <mergeCell ref="AG6:AG7"/>
    <mergeCell ref="AH5:AH6"/>
    <mergeCell ref="AI5:AI6"/>
    <mergeCell ref="A18:B18"/>
    <mergeCell ref="L18:M18"/>
    <mergeCell ref="T18:U18"/>
    <mergeCell ref="A19:AC19"/>
    <mergeCell ref="A20:AC20"/>
    <mergeCell ref="A24:AC24"/>
    <mergeCell ref="A4:A7"/>
    <mergeCell ref="B4:B7"/>
    <mergeCell ref="C4:C7"/>
    <mergeCell ref="D4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AL5:AL6"/>
    <mergeCell ref="AS4:AS5"/>
    <mergeCell ref="Y6:Y7"/>
    <mergeCell ref="Z6:Z7"/>
    <mergeCell ref="AA6:AA7"/>
    <mergeCell ref="AB6:AB7"/>
    <mergeCell ref="AC5:AG5"/>
    <mergeCell ref="AM5:AP5"/>
    <mergeCell ref="AQ5:AR5"/>
    <mergeCell ref="AC6:AE6"/>
    <mergeCell ref="E9:F9"/>
    <mergeCell ref="E10:F10"/>
    <mergeCell ref="E11:F11"/>
    <mergeCell ref="E12:F12"/>
    <mergeCell ref="E17:F17"/>
    <mergeCell ref="E13:F13"/>
    <mergeCell ref="E14:F14"/>
    <mergeCell ref="E15:F15"/>
    <mergeCell ref="E16:F16"/>
  </mergeCells>
  <printOptions/>
  <pageMargins left="0.75" right="0.75" top="1" bottom="1" header="0.51" footer="0.51"/>
  <pageSetup horizontalDpi="600" verticalDpi="600" orientation="landscape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4"/>
  <sheetViews>
    <sheetView zoomScaleSheetLayoutView="100" workbookViewId="0" topLeftCell="A1">
      <selection activeCell="A18" sqref="A18:IV18"/>
    </sheetView>
  </sheetViews>
  <sheetFormatPr defaultColWidth="9.00390625" defaultRowHeight="14.25"/>
  <cols>
    <col min="1" max="1" width="7.75390625" style="0" customWidth="1"/>
    <col min="2" max="4" width="9.25390625" style="0" customWidth="1"/>
    <col min="5" max="6" width="8.625" style="0" customWidth="1"/>
    <col min="7" max="7" width="7.375" style="0" customWidth="1"/>
    <col min="8" max="8" width="6.625" style="6" customWidth="1"/>
    <col min="9" max="9" width="6.375" style="6" customWidth="1"/>
    <col min="10" max="10" width="6.875" style="0" customWidth="1"/>
    <col min="11" max="11" width="7.375" style="0" customWidth="1"/>
    <col min="12" max="12" width="7.75390625" style="0" customWidth="1"/>
    <col min="13" max="13" width="7.00390625" style="7" customWidth="1"/>
    <col min="14" max="14" width="8.375" style="8" customWidth="1"/>
    <col min="15" max="15" width="8.75390625" style="8" customWidth="1"/>
    <col min="16" max="16" width="6.875" style="0" customWidth="1"/>
    <col min="17" max="17" width="10.125" style="0" customWidth="1"/>
    <col min="18" max="18" width="9.125" style="0" customWidth="1"/>
    <col min="19" max="19" width="7.125" style="0" customWidth="1"/>
    <col min="20" max="20" width="8.125" style="8" customWidth="1"/>
    <col min="21" max="21" width="8.00390625" style="8" customWidth="1"/>
    <col min="22" max="22" width="7.125" style="0" customWidth="1"/>
    <col min="23" max="23" width="6.875" style="6" customWidth="1"/>
    <col min="24" max="24" width="6.50390625" style="6" customWidth="1"/>
    <col min="25" max="25" width="6.375" style="0" customWidth="1"/>
    <col min="26" max="26" width="7.50390625" style="6" customWidth="1"/>
    <col min="27" max="27" width="7.375" style="6" customWidth="1"/>
    <col min="28" max="28" width="5.75390625" style="0" customWidth="1"/>
    <col min="29" max="30" width="8.125" style="6" customWidth="1"/>
    <col min="31" max="31" width="7.25390625" style="6" customWidth="1"/>
    <col min="32" max="32" width="7.875" style="6" customWidth="1"/>
    <col min="33" max="33" width="7.25390625" style="0" customWidth="1"/>
    <col min="34" max="34" width="6.875" style="0" customWidth="1"/>
    <col min="35" max="35" width="6.75390625" style="0" customWidth="1"/>
    <col min="36" max="36" width="5.625" style="6" customWidth="1"/>
    <col min="37" max="37" width="6.75390625" style="6" customWidth="1"/>
    <col min="38" max="38" width="8.00390625" style="6" customWidth="1"/>
    <col min="39" max="40" width="6.75390625" style="6" customWidth="1"/>
    <col min="41" max="41" width="7.875" style="6" customWidth="1"/>
    <col min="42" max="42" width="8.625" style="6" customWidth="1"/>
    <col min="43" max="43" width="7.50390625" style="6" customWidth="1"/>
    <col min="44" max="44" width="8.625" style="6" customWidth="1"/>
    <col min="45" max="45" width="8.75390625" style="9" customWidth="1"/>
  </cols>
  <sheetData>
    <row r="1" ht="28.5" customHeight="1">
      <c r="A1" t="s">
        <v>55</v>
      </c>
    </row>
    <row r="2" spans="1:45" ht="40.5" customHeight="1">
      <c r="A2" s="305" t="s">
        <v>56</v>
      </c>
      <c r="B2" s="305"/>
      <c r="C2" s="305"/>
      <c r="D2" s="305"/>
      <c r="E2" s="305"/>
      <c r="F2" s="305"/>
      <c r="G2" s="305"/>
      <c r="H2" s="268"/>
      <c r="I2" s="268"/>
      <c r="J2" s="305"/>
      <c r="K2" s="305"/>
      <c r="L2" s="305"/>
      <c r="M2" s="269"/>
      <c r="N2" s="270"/>
      <c r="O2" s="270"/>
      <c r="P2" s="305"/>
      <c r="Q2" s="305"/>
      <c r="R2" s="305"/>
      <c r="S2" s="305"/>
      <c r="T2" s="270"/>
      <c r="U2" s="270"/>
      <c r="V2" s="305"/>
      <c r="W2" s="268"/>
      <c r="X2" s="268"/>
      <c r="Y2" s="305"/>
      <c r="Z2" s="268"/>
      <c r="AA2" s="268"/>
      <c r="AB2" s="305"/>
      <c r="AC2" s="268"/>
      <c r="AD2" s="268"/>
      <c r="AE2" s="268"/>
      <c r="AF2" s="268"/>
      <c r="AG2" s="305"/>
      <c r="AH2" s="305"/>
      <c r="AI2" s="305"/>
      <c r="AJ2" s="268"/>
      <c r="AK2" s="268"/>
      <c r="AL2" s="268"/>
      <c r="AM2" s="268"/>
      <c r="AN2" s="268"/>
      <c r="AO2" s="268"/>
      <c r="AP2" s="268"/>
      <c r="AQ2" s="268"/>
      <c r="AR2" s="268"/>
      <c r="AS2" s="271"/>
    </row>
    <row r="3" spans="1:45" ht="31.5" customHeight="1">
      <c r="A3" s="272" t="s">
        <v>183</v>
      </c>
      <c r="B3" s="272"/>
      <c r="C3" s="272"/>
      <c r="D3" s="272"/>
      <c r="E3" s="272"/>
      <c r="F3" s="272"/>
      <c r="G3" s="272"/>
      <c r="H3" s="273"/>
      <c r="I3" s="273"/>
      <c r="J3" s="272"/>
      <c r="K3" s="272"/>
      <c r="L3" s="272"/>
      <c r="M3" s="274"/>
      <c r="N3" s="275"/>
      <c r="O3" s="275"/>
      <c r="P3" s="272"/>
      <c r="Q3" s="272"/>
      <c r="R3" s="272"/>
      <c r="S3" s="272"/>
      <c r="T3" s="275"/>
      <c r="U3" s="275"/>
      <c r="V3" s="272"/>
      <c r="W3" s="273"/>
      <c r="X3" s="273"/>
      <c r="Y3" s="272"/>
      <c r="Z3" s="273"/>
      <c r="AA3" s="273"/>
      <c r="AB3" s="272"/>
      <c r="AC3" s="273"/>
      <c r="AD3" s="273"/>
      <c r="AE3" s="273"/>
      <c r="AF3" s="273"/>
      <c r="AG3" s="272"/>
      <c r="AH3" s="272"/>
      <c r="AI3" s="272"/>
      <c r="AJ3" s="273"/>
      <c r="AK3" s="273"/>
      <c r="AL3" s="273"/>
      <c r="AM3" s="273"/>
      <c r="AN3" s="273"/>
      <c r="AO3" s="273"/>
      <c r="AP3" s="273"/>
      <c r="AQ3" s="276"/>
      <c r="AR3"/>
      <c r="AS3"/>
    </row>
    <row r="4" spans="1:45" s="1" customFormat="1" ht="40.5" customHeight="1">
      <c r="A4" s="284" t="s">
        <v>2</v>
      </c>
      <c r="B4" s="284" t="s">
        <v>3</v>
      </c>
      <c r="C4" s="284" t="s">
        <v>4</v>
      </c>
      <c r="D4" s="292" t="s">
        <v>5</v>
      </c>
      <c r="E4" s="277" t="s">
        <v>6</v>
      </c>
      <c r="F4" s="277"/>
      <c r="G4" s="277"/>
      <c r="H4" s="278"/>
      <c r="I4" s="278"/>
      <c r="J4" s="277"/>
      <c r="K4" s="277"/>
      <c r="L4" s="277"/>
      <c r="M4" s="279"/>
      <c r="N4" s="266"/>
      <c r="O4" s="266"/>
      <c r="P4" s="277"/>
      <c r="Q4" s="277"/>
      <c r="R4" s="277"/>
      <c r="S4" s="277"/>
      <c r="T4" s="266"/>
      <c r="U4" s="266"/>
      <c r="V4" s="277"/>
      <c r="W4" s="278"/>
      <c r="X4" s="278"/>
      <c r="Y4" s="277"/>
      <c r="Z4" s="278"/>
      <c r="AA4" s="278"/>
      <c r="AB4" s="277"/>
      <c r="AC4" s="278" t="s">
        <v>7</v>
      </c>
      <c r="AD4" s="278"/>
      <c r="AE4" s="278"/>
      <c r="AF4" s="278"/>
      <c r="AG4" s="277"/>
      <c r="AH4" s="277"/>
      <c r="AI4" s="277"/>
      <c r="AJ4" s="278"/>
      <c r="AK4" s="278"/>
      <c r="AL4" s="278"/>
      <c r="AM4" s="299" t="s">
        <v>8</v>
      </c>
      <c r="AN4" s="299"/>
      <c r="AO4" s="299"/>
      <c r="AP4" s="299"/>
      <c r="AQ4" s="299"/>
      <c r="AR4" s="299"/>
      <c r="AS4" s="283" t="s">
        <v>9</v>
      </c>
    </row>
    <row r="5" spans="1:45" s="1" customFormat="1" ht="40.5" customHeight="1">
      <c r="A5" s="290"/>
      <c r="B5" s="290"/>
      <c r="C5" s="290"/>
      <c r="D5" s="293"/>
      <c r="E5" s="283" t="s">
        <v>10</v>
      </c>
      <c r="F5" s="283"/>
      <c r="G5" s="283"/>
      <c r="H5" s="303" t="s">
        <v>11</v>
      </c>
      <c r="I5" s="303"/>
      <c r="J5" s="283"/>
      <c r="K5" s="283" t="s">
        <v>12</v>
      </c>
      <c r="L5" s="283"/>
      <c r="M5" s="304"/>
      <c r="N5" s="302" t="s">
        <v>13</v>
      </c>
      <c r="O5" s="302"/>
      <c r="P5" s="283"/>
      <c r="Q5" s="283" t="s">
        <v>14</v>
      </c>
      <c r="R5" s="283"/>
      <c r="S5" s="283"/>
      <c r="T5" s="302" t="s">
        <v>15</v>
      </c>
      <c r="U5" s="302"/>
      <c r="V5" s="283"/>
      <c r="W5" s="303" t="s">
        <v>16</v>
      </c>
      <c r="X5" s="303"/>
      <c r="Y5" s="283"/>
      <c r="Z5" s="303" t="s">
        <v>17</v>
      </c>
      <c r="AA5" s="303"/>
      <c r="AB5" s="283"/>
      <c r="AC5" s="282" t="s">
        <v>18</v>
      </c>
      <c r="AD5" s="282"/>
      <c r="AE5" s="282"/>
      <c r="AF5" s="282"/>
      <c r="AG5" s="298"/>
      <c r="AH5" s="298" t="s">
        <v>19</v>
      </c>
      <c r="AI5" s="298" t="s">
        <v>20</v>
      </c>
      <c r="AJ5" s="282" t="s">
        <v>21</v>
      </c>
      <c r="AK5" s="282" t="s">
        <v>22</v>
      </c>
      <c r="AL5" s="282" t="s">
        <v>23</v>
      </c>
      <c r="AM5" s="299" t="s">
        <v>24</v>
      </c>
      <c r="AN5" s="299"/>
      <c r="AO5" s="299"/>
      <c r="AP5" s="299"/>
      <c r="AQ5" s="300" t="s">
        <v>25</v>
      </c>
      <c r="AR5" s="301"/>
      <c r="AS5" s="283"/>
    </row>
    <row r="6" spans="1:45" s="1" customFormat="1" ht="60.75" customHeight="1">
      <c r="A6" s="290"/>
      <c r="B6" s="290"/>
      <c r="C6" s="290"/>
      <c r="D6" s="293"/>
      <c r="E6" s="284" t="s">
        <v>26</v>
      </c>
      <c r="F6" s="284" t="s">
        <v>27</v>
      </c>
      <c r="G6" s="284" t="s">
        <v>28</v>
      </c>
      <c r="H6" s="284" t="s">
        <v>26</v>
      </c>
      <c r="I6" s="284" t="s">
        <v>27</v>
      </c>
      <c r="J6" s="284" t="s">
        <v>28</v>
      </c>
      <c r="K6" s="284" t="s">
        <v>26</v>
      </c>
      <c r="L6" s="284" t="s">
        <v>27</v>
      </c>
      <c r="M6" s="284" t="s">
        <v>28</v>
      </c>
      <c r="N6" s="284" t="s">
        <v>26</v>
      </c>
      <c r="O6" s="284" t="s">
        <v>27</v>
      </c>
      <c r="P6" s="284" t="s">
        <v>28</v>
      </c>
      <c r="Q6" s="284" t="s">
        <v>26</v>
      </c>
      <c r="R6" s="284" t="s">
        <v>27</v>
      </c>
      <c r="S6" s="284" t="s">
        <v>28</v>
      </c>
      <c r="T6" s="284" t="s">
        <v>26</v>
      </c>
      <c r="U6" s="284" t="s">
        <v>27</v>
      </c>
      <c r="V6" s="284" t="s">
        <v>28</v>
      </c>
      <c r="W6" s="284" t="s">
        <v>26</v>
      </c>
      <c r="X6" s="284" t="s">
        <v>27</v>
      </c>
      <c r="Y6" s="284" t="s">
        <v>28</v>
      </c>
      <c r="Z6" s="284" t="s">
        <v>26</v>
      </c>
      <c r="AA6" s="284" t="s">
        <v>27</v>
      </c>
      <c r="AB6" s="284" t="s">
        <v>28</v>
      </c>
      <c r="AC6" s="283" t="s">
        <v>29</v>
      </c>
      <c r="AD6" s="283"/>
      <c r="AE6" s="283"/>
      <c r="AF6" s="284" t="s">
        <v>30</v>
      </c>
      <c r="AG6" s="284" t="s">
        <v>31</v>
      </c>
      <c r="AH6" s="298"/>
      <c r="AI6" s="298"/>
      <c r="AJ6" s="282"/>
      <c r="AK6" s="282"/>
      <c r="AL6" s="282"/>
      <c r="AM6" s="14" t="s">
        <v>32</v>
      </c>
      <c r="AN6" s="54" t="s">
        <v>33</v>
      </c>
      <c r="AO6" s="54" t="s">
        <v>34</v>
      </c>
      <c r="AP6" s="54" t="s">
        <v>35</v>
      </c>
      <c r="AQ6" s="14" t="s">
        <v>36</v>
      </c>
      <c r="AR6" s="14" t="s">
        <v>37</v>
      </c>
      <c r="AS6" s="65"/>
    </row>
    <row r="7" spans="1:45" s="2" customFormat="1" ht="40.5" customHeight="1">
      <c r="A7" s="291"/>
      <c r="B7" s="291"/>
      <c r="C7" s="291"/>
      <c r="D7" s="294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47" t="s">
        <v>38</v>
      </c>
      <c r="AD7" s="47" t="s">
        <v>39</v>
      </c>
      <c r="AE7" s="47" t="s">
        <v>40</v>
      </c>
      <c r="AF7" s="285"/>
      <c r="AG7" s="285"/>
      <c r="AH7" s="55"/>
      <c r="AI7" s="55"/>
      <c r="AJ7" s="56"/>
      <c r="AK7" s="56"/>
      <c r="AL7" s="56"/>
      <c r="AM7" s="57"/>
      <c r="AN7" s="58"/>
      <c r="AO7" s="58"/>
      <c r="AP7" s="58"/>
      <c r="AQ7" s="57"/>
      <c r="AR7" s="57"/>
      <c r="AS7" s="66"/>
    </row>
    <row r="8" spans="1:45" s="3" customFormat="1" ht="28.5" customHeight="1">
      <c r="A8" s="15" t="s">
        <v>41</v>
      </c>
      <c r="B8" s="16"/>
      <c r="C8" s="16"/>
      <c r="D8" s="15"/>
      <c r="E8" s="17"/>
      <c r="F8" s="17"/>
      <c r="G8" s="18"/>
      <c r="H8" s="16"/>
      <c r="I8" s="16"/>
      <c r="J8" s="18"/>
      <c r="K8" s="17"/>
      <c r="L8" s="17"/>
      <c r="M8" s="18"/>
      <c r="N8" s="41"/>
      <c r="O8" s="41"/>
      <c r="P8" s="18"/>
      <c r="Q8" s="17"/>
      <c r="R8" s="17"/>
      <c r="S8" s="18"/>
      <c r="T8" s="41"/>
      <c r="U8" s="41"/>
      <c r="V8" s="18"/>
      <c r="W8" s="16"/>
      <c r="X8" s="16"/>
      <c r="Y8" s="18"/>
      <c r="Z8" s="16"/>
      <c r="AA8" s="16"/>
      <c r="AB8" s="18"/>
      <c r="AC8" s="16"/>
      <c r="AD8" s="16"/>
      <c r="AE8" s="16"/>
      <c r="AF8" s="16"/>
      <c r="AG8" s="18"/>
      <c r="AH8" s="17"/>
      <c r="AI8" s="17"/>
      <c r="AJ8" s="16"/>
      <c r="AK8" s="16"/>
      <c r="AL8" s="16"/>
      <c r="AM8" s="16"/>
      <c r="AN8" s="59"/>
      <c r="AO8" s="59"/>
      <c r="AP8" s="59"/>
      <c r="AQ8" s="16"/>
      <c r="AR8" s="16"/>
      <c r="AS8" s="17"/>
    </row>
    <row r="9" spans="1:45" s="4" customFormat="1" ht="28.5" customHeight="1">
      <c r="A9" s="157" t="s">
        <v>59</v>
      </c>
      <c r="B9" s="158">
        <f>SUM(B10:B17)</f>
        <v>0</v>
      </c>
      <c r="C9" s="158">
        <f>SUM(C10:C17)</f>
        <v>0</v>
      </c>
      <c r="D9" s="158"/>
      <c r="E9" s="309" t="s">
        <v>112</v>
      </c>
      <c r="F9" s="310"/>
      <c r="G9" s="21"/>
      <c r="H9" s="20"/>
      <c r="I9" s="20"/>
      <c r="J9" s="20"/>
      <c r="K9" s="20"/>
      <c r="L9" s="20"/>
      <c r="M9" s="21"/>
      <c r="N9" s="20"/>
      <c r="O9" s="20"/>
      <c r="P9" s="21"/>
      <c r="Q9" s="20"/>
      <c r="R9" s="20"/>
      <c r="S9" s="21"/>
      <c r="T9" s="20"/>
      <c r="U9" s="20"/>
      <c r="V9" s="21"/>
      <c r="W9" s="20"/>
      <c r="X9" s="20"/>
      <c r="Y9" s="21"/>
      <c r="Z9" s="20"/>
      <c r="AA9" s="20"/>
      <c r="AB9" s="21"/>
      <c r="AC9" s="20"/>
      <c r="AD9" s="20"/>
      <c r="AE9" s="20"/>
      <c r="AF9" s="20"/>
      <c r="AG9" s="21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67"/>
    </row>
    <row r="10" spans="1:45" s="4" customFormat="1" ht="28.5" customHeight="1">
      <c r="A10" s="159" t="s">
        <v>60</v>
      </c>
      <c r="B10" s="160">
        <v>0</v>
      </c>
      <c r="C10" s="160">
        <v>0</v>
      </c>
      <c r="D10" s="160"/>
      <c r="E10" s="307" t="s">
        <v>112</v>
      </c>
      <c r="F10" s="308"/>
      <c r="G10" s="25"/>
      <c r="H10" s="24"/>
      <c r="I10" s="24"/>
      <c r="J10" s="24"/>
      <c r="K10" s="24"/>
      <c r="L10" s="24"/>
      <c r="M10" s="25"/>
      <c r="N10" s="24"/>
      <c r="O10" s="24"/>
      <c r="P10" s="25"/>
      <c r="Q10" s="24"/>
      <c r="R10" s="24"/>
      <c r="S10" s="46"/>
      <c r="T10" s="24"/>
      <c r="U10" s="24"/>
      <c r="V10" s="25"/>
      <c r="W10" s="24"/>
      <c r="X10" s="24"/>
      <c r="Y10" s="46"/>
      <c r="Z10" s="24"/>
      <c r="AA10" s="24"/>
      <c r="AB10" s="25"/>
      <c r="AC10" s="24"/>
      <c r="AD10" s="24"/>
      <c r="AE10" s="24"/>
      <c r="AF10" s="24"/>
      <c r="AG10" s="25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13"/>
    </row>
    <row r="11" spans="1:45" s="4" customFormat="1" ht="28.5" customHeight="1">
      <c r="A11" s="159" t="s">
        <v>63</v>
      </c>
      <c r="B11" s="161">
        <v>0</v>
      </c>
      <c r="C11" s="161">
        <v>0</v>
      </c>
      <c r="D11" s="161"/>
      <c r="E11" s="307" t="s">
        <v>112</v>
      </c>
      <c r="F11" s="308"/>
      <c r="G11" s="25"/>
      <c r="H11" s="13"/>
      <c r="I11" s="13"/>
      <c r="J11" s="46"/>
      <c r="K11" s="13"/>
      <c r="L11" s="13"/>
      <c r="M11" s="25"/>
      <c r="N11" s="13"/>
      <c r="O11" s="13"/>
      <c r="P11" s="25"/>
      <c r="Q11" s="13"/>
      <c r="R11" s="13"/>
      <c r="S11" s="25"/>
      <c r="T11" s="13"/>
      <c r="U11" s="13"/>
      <c r="V11" s="46"/>
      <c r="W11" s="13"/>
      <c r="X11" s="13"/>
      <c r="Y11" s="46"/>
      <c r="Z11" s="13"/>
      <c r="AA11" s="13"/>
      <c r="AB11" s="46"/>
      <c r="AC11" s="14"/>
      <c r="AD11" s="14"/>
      <c r="AE11" s="14"/>
      <c r="AF11" s="24"/>
      <c r="AG11" s="71"/>
      <c r="AH11" s="72"/>
      <c r="AI11" s="24"/>
      <c r="AJ11" s="24"/>
      <c r="AK11" s="24"/>
      <c r="AL11" s="53"/>
      <c r="AM11" s="24"/>
      <c r="AN11" s="24"/>
      <c r="AO11" s="24"/>
      <c r="AP11" s="24"/>
      <c r="AQ11" s="24"/>
      <c r="AR11" s="24"/>
      <c r="AS11" s="14"/>
    </row>
    <row r="12" spans="1:45" s="4" customFormat="1" ht="28.5" customHeight="1">
      <c r="A12" s="165" t="s">
        <v>64</v>
      </c>
      <c r="B12" s="163">
        <v>0</v>
      </c>
      <c r="C12" s="163">
        <v>0</v>
      </c>
      <c r="D12" s="160"/>
      <c r="E12" s="307" t="s">
        <v>112</v>
      </c>
      <c r="F12" s="308"/>
      <c r="G12" s="25"/>
      <c r="H12" s="29"/>
      <c r="I12" s="29"/>
      <c r="J12" s="29"/>
      <c r="K12" s="24"/>
      <c r="L12" s="24"/>
      <c r="M12" s="25"/>
      <c r="N12" s="24"/>
      <c r="O12" s="24"/>
      <c r="P12" s="25"/>
      <c r="Q12" s="24"/>
      <c r="R12" s="24"/>
      <c r="S12" s="25"/>
      <c r="T12" s="24"/>
      <c r="U12" s="24"/>
      <c r="V12" s="46"/>
      <c r="W12" s="24"/>
      <c r="X12" s="24"/>
      <c r="Y12" s="46"/>
      <c r="Z12" s="24"/>
      <c r="AA12" s="24"/>
      <c r="AB12" s="25"/>
      <c r="AC12" s="24"/>
      <c r="AD12" s="24"/>
      <c r="AE12" s="24"/>
      <c r="AF12" s="24"/>
      <c r="AG12" s="25"/>
      <c r="AH12" s="24"/>
      <c r="AI12" s="24"/>
      <c r="AJ12" s="24"/>
      <c r="AK12" s="24"/>
      <c r="AL12" s="53"/>
      <c r="AM12" s="24"/>
      <c r="AN12" s="24"/>
      <c r="AO12" s="24"/>
      <c r="AP12" s="24"/>
      <c r="AQ12" s="24"/>
      <c r="AR12" s="24"/>
      <c r="AS12" s="13"/>
    </row>
    <row r="13" spans="1:45" s="4" customFormat="1" ht="28.5" customHeight="1">
      <c r="A13" s="159" t="s">
        <v>97</v>
      </c>
      <c r="B13" s="163">
        <v>0</v>
      </c>
      <c r="C13" s="163">
        <v>0</v>
      </c>
      <c r="D13" s="160"/>
      <c r="E13" s="307" t="s">
        <v>112</v>
      </c>
      <c r="F13" s="308"/>
      <c r="G13" s="25"/>
      <c r="H13" s="29"/>
      <c r="I13" s="29"/>
      <c r="J13" s="29"/>
      <c r="K13" s="24"/>
      <c r="L13" s="24"/>
      <c r="M13" s="71"/>
      <c r="N13" s="24"/>
      <c r="O13" s="24"/>
      <c r="P13" s="71"/>
      <c r="Q13" s="24"/>
      <c r="R13" s="24"/>
      <c r="S13" s="25"/>
      <c r="T13" s="24"/>
      <c r="U13" s="24"/>
      <c r="V13" s="25"/>
      <c r="W13" s="24"/>
      <c r="X13" s="24"/>
      <c r="Y13" s="25"/>
      <c r="Z13" s="30"/>
      <c r="AA13" s="30"/>
      <c r="AB13" s="46"/>
      <c r="AC13" s="24"/>
      <c r="AD13" s="24"/>
      <c r="AE13" s="24"/>
      <c r="AF13" s="24"/>
      <c r="AG13" s="71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13"/>
    </row>
    <row r="14" spans="1:45" s="4" customFormat="1" ht="28.5" customHeight="1">
      <c r="A14" s="165" t="s">
        <v>67</v>
      </c>
      <c r="B14" s="164">
        <v>0</v>
      </c>
      <c r="C14" s="164">
        <v>0</v>
      </c>
      <c r="D14" s="164"/>
      <c r="E14" s="307" t="s">
        <v>112</v>
      </c>
      <c r="F14" s="308"/>
      <c r="G14" s="31"/>
      <c r="H14" s="32"/>
      <c r="I14" s="32"/>
      <c r="J14" s="32"/>
      <c r="K14" s="30"/>
      <c r="L14" s="30"/>
      <c r="M14" s="31"/>
      <c r="N14" s="30"/>
      <c r="O14" s="30"/>
      <c r="P14" s="31"/>
      <c r="Q14" s="30"/>
      <c r="R14" s="30"/>
      <c r="S14" s="31"/>
      <c r="T14" s="30"/>
      <c r="U14" s="30"/>
      <c r="V14" s="30"/>
      <c r="W14" s="30"/>
      <c r="X14" s="30"/>
      <c r="Y14" s="31"/>
      <c r="Z14" s="30"/>
      <c r="AA14" s="30"/>
      <c r="AB14" s="31"/>
      <c r="AC14" s="30"/>
      <c r="AD14" s="30"/>
      <c r="AE14" s="30"/>
      <c r="AF14" s="30"/>
      <c r="AG14" s="31"/>
      <c r="AH14" s="30"/>
      <c r="AI14" s="30"/>
      <c r="AJ14" s="30"/>
      <c r="AK14" s="30"/>
      <c r="AL14" s="63"/>
      <c r="AM14" s="30"/>
      <c r="AN14" s="30"/>
      <c r="AO14" s="30"/>
      <c r="AP14" s="30"/>
      <c r="AQ14" s="30"/>
      <c r="AR14" s="30"/>
      <c r="AS14" s="68"/>
    </row>
    <row r="15" spans="1:45" s="4" customFormat="1" ht="28.5" customHeight="1">
      <c r="A15" s="159" t="s">
        <v>68</v>
      </c>
      <c r="B15" s="160">
        <v>0</v>
      </c>
      <c r="C15" s="160">
        <v>0</v>
      </c>
      <c r="D15" s="160"/>
      <c r="E15" s="307" t="s">
        <v>112</v>
      </c>
      <c r="F15" s="308"/>
      <c r="G15" s="25"/>
      <c r="H15" s="29"/>
      <c r="I15" s="29"/>
      <c r="J15" s="29"/>
      <c r="K15" s="24"/>
      <c r="L15" s="24"/>
      <c r="M15" s="25"/>
      <c r="N15" s="24"/>
      <c r="O15" s="24"/>
      <c r="P15" s="25"/>
      <c r="Q15" s="24"/>
      <c r="R15" s="24"/>
      <c r="S15" s="46"/>
      <c r="T15" s="24"/>
      <c r="U15" s="24"/>
      <c r="V15" s="46"/>
      <c r="W15" s="24"/>
      <c r="X15" s="24"/>
      <c r="Y15" s="46"/>
      <c r="Z15" s="24"/>
      <c r="AA15" s="24"/>
      <c r="AB15" s="25"/>
      <c r="AC15" s="24"/>
      <c r="AD15" s="24"/>
      <c r="AE15" s="24"/>
      <c r="AF15" s="24"/>
      <c r="AG15" s="25"/>
      <c r="AH15" s="24"/>
      <c r="AI15" s="24"/>
      <c r="AJ15" s="24"/>
      <c r="AK15" s="24"/>
      <c r="AL15" s="53"/>
      <c r="AM15" s="24"/>
      <c r="AN15" s="24"/>
      <c r="AO15" s="24"/>
      <c r="AP15" s="24"/>
      <c r="AQ15" s="24"/>
      <c r="AR15" s="24"/>
      <c r="AS15" s="24"/>
    </row>
    <row r="16" spans="1:45" s="4" customFormat="1" ht="28.5" customHeight="1">
      <c r="A16" s="159" t="s">
        <v>69</v>
      </c>
      <c r="B16" s="163">
        <v>0</v>
      </c>
      <c r="C16" s="163">
        <v>0</v>
      </c>
      <c r="D16" s="160"/>
      <c r="E16" s="307" t="s">
        <v>112</v>
      </c>
      <c r="F16" s="308"/>
      <c r="G16" s="25"/>
      <c r="H16" s="29"/>
      <c r="I16" s="29"/>
      <c r="J16" s="29"/>
      <c r="K16" s="30"/>
      <c r="L16" s="30"/>
      <c r="M16" s="25"/>
      <c r="N16" s="24"/>
      <c r="O16" s="24"/>
      <c r="P16" s="25"/>
      <c r="Q16" s="24"/>
      <c r="R16" s="24"/>
      <c r="S16" s="25"/>
      <c r="T16" s="24"/>
      <c r="U16" s="24"/>
      <c r="V16" s="46"/>
      <c r="W16" s="24"/>
      <c r="X16" s="24"/>
      <c r="Y16" s="25"/>
      <c r="Z16" s="24"/>
      <c r="AA16" s="24"/>
      <c r="AB16" s="46"/>
      <c r="AC16" s="24"/>
      <c r="AD16" s="24"/>
      <c r="AE16" s="24"/>
      <c r="AF16" s="24"/>
      <c r="AG16" s="25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13"/>
    </row>
    <row r="17" spans="1:45" s="5" customFormat="1" ht="28.5" customHeight="1">
      <c r="A17" s="159" t="s">
        <v>70</v>
      </c>
      <c r="B17" s="164">
        <v>0</v>
      </c>
      <c r="C17" s="164">
        <v>0</v>
      </c>
      <c r="D17" s="164"/>
      <c r="E17" s="307" t="s">
        <v>112</v>
      </c>
      <c r="F17" s="308"/>
      <c r="G17" s="24"/>
      <c r="H17" s="53"/>
      <c r="I17" s="53"/>
      <c r="J17" s="24"/>
      <c r="K17" s="24"/>
      <c r="L17" s="24"/>
      <c r="M17" s="74"/>
      <c r="N17" s="72"/>
      <c r="O17" s="72"/>
      <c r="P17" s="24"/>
      <c r="Q17" s="24"/>
      <c r="R17" s="24"/>
      <c r="S17" s="24"/>
      <c r="T17" s="72"/>
      <c r="U17" s="72"/>
      <c r="V17" s="24"/>
      <c r="W17" s="53"/>
      <c r="X17" s="53"/>
      <c r="Y17" s="24"/>
      <c r="Z17" s="53"/>
      <c r="AA17" s="53"/>
      <c r="AB17" s="24"/>
      <c r="AC17" s="53"/>
      <c r="AD17" s="53"/>
      <c r="AE17" s="53"/>
      <c r="AF17" s="53"/>
      <c r="AG17" s="24"/>
      <c r="AH17" s="24"/>
      <c r="AI17" s="24"/>
      <c r="AJ17" s="53"/>
      <c r="AK17" s="53"/>
      <c r="AL17" s="53"/>
      <c r="AM17" s="53"/>
      <c r="AN17" s="53"/>
      <c r="AO17" s="53"/>
      <c r="AP17" s="53"/>
      <c r="AQ17" s="53"/>
      <c r="AR17" s="53"/>
      <c r="AS17" s="13"/>
    </row>
    <row r="18" spans="1:45" s="91" customFormat="1" ht="28.5" customHeight="1">
      <c r="A18" s="295" t="s">
        <v>42</v>
      </c>
      <c r="B18" s="295"/>
      <c r="C18" s="35"/>
      <c r="D18" s="35"/>
      <c r="E18" s="35"/>
      <c r="F18" s="35"/>
      <c r="G18" s="35"/>
      <c r="H18" s="85"/>
      <c r="I18" s="85"/>
      <c r="J18" s="35"/>
      <c r="K18" s="35"/>
      <c r="L18" s="295" t="s">
        <v>43</v>
      </c>
      <c r="M18" s="296"/>
      <c r="N18" s="86"/>
      <c r="O18" s="86"/>
      <c r="P18" s="35"/>
      <c r="Q18" s="35"/>
      <c r="R18" s="35"/>
      <c r="S18" s="87"/>
      <c r="T18" s="297" t="s">
        <v>44</v>
      </c>
      <c r="U18" s="297"/>
      <c r="V18" s="87" t="s">
        <v>72</v>
      </c>
      <c r="W18" s="88"/>
      <c r="X18" s="88"/>
      <c r="Y18" s="89"/>
      <c r="Z18" s="88"/>
      <c r="AA18" s="88"/>
      <c r="AB18" s="89"/>
      <c r="AC18" s="88"/>
      <c r="AD18" s="88"/>
      <c r="AE18" s="88"/>
      <c r="AF18" s="88" t="s">
        <v>45</v>
      </c>
      <c r="AG18" s="89"/>
      <c r="AH18" s="89" t="s">
        <v>73</v>
      </c>
      <c r="AI18" s="89"/>
      <c r="AJ18" s="88"/>
      <c r="AK18" s="88"/>
      <c r="AL18" s="88"/>
      <c r="AM18" s="88"/>
      <c r="AN18" s="88"/>
      <c r="AO18" s="88"/>
      <c r="AP18" s="88"/>
      <c r="AQ18" s="88"/>
      <c r="AR18" s="88"/>
      <c r="AS18" s="90"/>
    </row>
    <row r="19" spans="1:254" s="4" customFormat="1" ht="21.75" customHeight="1">
      <c r="A19" s="286" t="s">
        <v>46</v>
      </c>
      <c r="B19" s="286"/>
      <c r="C19" s="286"/>
      <c r="D19" s="286"/>
      <c r="E19" s="286"/>
      <c r="F19" s="286"/>
      <c r="G19" s="286"/>
      <c r="H19" s="287"/>
      <c r="I19" s="287"/>
      <c r="J19" s="286"/>
      <c r="K19" s="286"/>
      <c r="L19" s="286"/>
      <c r="M19" s="288"/>
      <c r="N19" s="289"/>
      <c r="O19" s="289"/>
      <c r="P19" s="286"/>
      <c r="Q19" s="286"/>
      <c r="R19" s="286"/>
      <c r="S19" s="286"/>
      <c r="T19" s="289"/>
      <c r="U19" s="289"/>
      <c r="V19" s="286"/>
      <c r="W19" s="287"/>
      <c r="X19" s="287"/>
      <c r="Y19" s="286"/>
      <c r="Z19" s="287"/>
      <c r="AA19" s="287"/>
      <c r="AB19" s="286"/>
      <c r="AC19" s="287"/>
      <c r="AD19" s="37"/>
      <c r="AE19" s="37"/>
      <c r="AF19" s="6"/>
      <c r="AG19"/>
      <c r="AH19"/>
      <c r="AI19"/>
      <c r="AJ19" s="6"/>
      <c r="AK19" s="6"/>
      <c r="AL19" s="6"/>
      <c r="AM19" s="6"/>
      <c r="AN19" s="6"/>
      <c r="AO19" s="6"/>
      <c r="AP19" s="6"/>
      <c r="AQ19" s="6"/>
      <c r="AR19" s="6"/>
      <c r="AS19" s="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s="4" customFormat="1" ht="21.75" customHeight="1">
      <c r="A20" s="286" t="s">
        <v>47</v>
      </c>
      <c r="B20" s="286"/>
      <c r="C20" s="286"/>
      <c r="D20" s="286"/>
      <c r="E20" s="286"/>
      <c r="F20" s="286"/>
      <c r="G20" s="286"/>
      <c r="H20" s="287"/>
      <c r="I20" s="287"/>
      <c r="J20" s="286"/>
      <c r="K20" s="286"/>
      <c r="L20" s="286"/>
      <c r="M20" s="288"/>
      <c r="N20" s="289"/>
      <c r="O20" s="289"/>
      <c r="P20" s="286"/>
      <c r="Q20" s="286"/>
      <c r="R20" s="286"/>
      <c r="S20" s="286"/>
      <c r="T20" s="289"/>
      <c r="U20" s="289"/>
      <c r="V20" s="286"/>
      <c r="W20" s="287"/>
      <c r="X20" s="287"/>
      <c r="Y20" s="286"/>
      <c r="Z20" s="287"/>
      <c r="AA20" s="287"/>
      <c r="AB20" s="286"/>
      <c r="AC20" s="287"/>
      <c r="AD20" s="37"/>
      <c r="AE20" s="37"/>
      <c r="AF20" s="50"/>
      <c r="AG20" s="64"/>
      <c r="AH20" s="64"/>
      <c r="AI20" s="64"/>
      <c r="AJ20" s="50"/>
      <c r="AK20" s="50"/>
      <c r="AL20" s="50"/>
      <c r="AM20" s="50"/>
      <c r="AN20" s="50"/>
      <c r="AO20" s="50"/>
      <c r="AP20" s="50"/>
      <c r="AQ20" s="50"/>
      <c r="AR20" s="50"/>
      <c r="AS20" s="9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4" customFormat="1" ht="21.75" customHeight="1">
      <c r="A21" s="36" t="s">
        <v>48</v>
      </c>
      <c r="B21" s="36"/>
      <c r="C21" s="36"/>
      <c r="D21" s="36"/>
      <c r="E21" s="36"/>
      <c r="F21" s="36"/>
      <c r="G21" s="36"/>
      <c r="H21" s="37"/>
      <c r="I21" s="37"/>
      <c r="J21" s="36"/>
      <c r="K21" s="36"/>
      <c r="L21" s="36"/>
      <c r="M21" s="44"/>
      <c r="N21" s="45"/>
      <c r="O21" s="45"/>
      <c r="P21" s="36"/>
      <c r="Q21" s="36"/>
      <c r="R21" s="36"/>
      <c r="S21" s="36"/>
      <c r="T21" s="45"/>
      <c r="U21" s="45"/>
      <c r="V21" s="36"/>
      <c r="W21" s="37"/>
      <c r="X21" s="37"/>
      <c r="Y21" s="36"/>
      <c r="Z21" s="51"/>
      <c r="AA21" s="51"/>
      <c r="AB21" s="52"/>
      <c r="AC21" s="51"/>
      <c r="AD21" s="51"/>
      <c r="AE21" s="51"/>
      <c r="AF21" s="6"/>
      <c r="AG21"/>
      <c r="AH21"/>
      <c r="AI21"/>
      <c r="AJ21" s="6"/>
      <c r="AK21" s="6"/>
      <c r="AL21" s="6"/>
      <c r="AM21" s="6"/>
      <c r="AN21" s="6"/>
      <c r="AO21" s="6"/>
      <c r="AP21" s="6"/>
      <c r="AQ21" s="6"/>
      <c r="AR21" s="50"/>
      <c r="AS21" s="9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s="4" customFormat="1" ht="21.75" customHeight="1">
      <c r="A22" s="36" t="s">
        <v>49</v>
      </c>
      <c r="B22" s="36"/>
      <c r="C22" s="36"/>
      <c r="D22" s="36"/>
      <c r="E22" s="36"/>
      <c r="F22" s="36"/>
      <c r="G22" s="36"/>
      <c r="H22" s="37"/>
      <c r="I22" s="37"/>
      <c r="J22" s="36"/>
      <c r="K22" s="36"/>
      <c r="L22" s="36"/>
      <c r="M22" s="44"/>
      <c r="N22" s="45"/>
      <c r="O22" s="45"/>
      <c r="P22" s="36"/>
      <c r="Q22" s="36"/>
      <c r="R22" s="36"/>
      <c r="S22" s="36"/>
      <c r="T22" s="45"/>
      <c r="U22" s="45"/>
      <c r="V22" s="36"/>
      <c r="W22" s="37"/>
      <c r="X22" s="37"/>
      <c r="Y22" s="36"/>
      <c r="Z22" s="37"/>
      <c r="AA22" s="37"/>
      <c r="AB22" s="36"/>
      <c r="AC22" s="37"/>
      <c r="AD22" s="37"/>
      <c r="AE22" s="37"/>
      <c r="AF22" s="6"/>
      <c r="AG22"/>
      <c r="AH22"/>
      <c r="AI22"/>
      <c r="AJ22" s="6"/>
      <c r="AK22" s="6"/>
      <c r="AL22" s="6"/>
      <c r="AM22" s="6"/>
      <c r="AN22" s="6"/>
      <c r="AO22" s="6"/>
      <c r="AP22" s="6"/>
      <c r="AQ22" s="6"/>
      <c r="AR22" s="6"/>
      <c r="AS22" s="9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45" ht="21.75" customHeight="1">
      <c r="A23" t="s">
        <v>50</v>
      </c>
      <c r="Z23" s="37"/>
      <c r="AA23" s="37"/>
      <c r="AB23" s="36"/>
      <c r="AC23" s="37"/>
      <c r="AD23" s="37"/>
      <c r="AE23" s="37"/>
      <c r="AQ23" s="9"/>
      <c r="AR23"/>
      <c r="AS23"/>
    </row>
    <row r="24" spans="1:47" ht="21.75" customHeight="1">
      <c r="A24" s="286" t="s">
        <v>51</v>
      </c>
      <c r="B24" s="286"/>
      <c r="C24" s="286"/>
      <c r="D24" s="286"/>
      <c r="E24" s="286"/>
      <c r="F24" s="286"/>
      <c r="G24" s="286"/>
      <c r="H24" s="287"/>
      <c r="I24" s="287"/>
      <c r="J24" s="286"/>
      <c r="K24" s="286"/>
      <c r="L24" s="286"/>
      <c r="M24" s="288"/>
      <c r="N24" s="289"/>
      <c r="O24" s="289"/>
      <c r="P24" s="286"/>
      <c r="Q24" s="286"/>
      <c r="R24" s="286"/>
      <c r="S24" s="286"/>
      <c r="T24" s="289"/>
      <c r="U24" s="289"/>
      <c r="V24" s="286"/>
      <c r="W24" s="287"/>
      <c r="X24" s="287"/>
      <c r="Y24" s="286"/>
      <c r="Z24" s="287"/>
      <c r="AA24" s="287"/>
      <c r="AB24" s="286"/>
      <c r="AC24" s="287"/>
      <c r="AS24" s="6"/>
      <c r="AT24" s="6"/>
      <c r="AU24" s="9"/>
    </row>
  </sheetData>
  <sheetProtection/>
  <mergeCells count="68">
    <mergeCell ref="A2:AS2"/>
    <mergeCell ref="A3:AQ3"/>
    <mergeCell ref="E4:AB4"/>
    <mergeCell ref="AC4:AL4"/>
    <mergeCell ref="AM4:AR4"/>
    <mergeCell ref="E5:G5"/>
    <mergeCell ref="H5:J5"/>
    <mergeCell ref="K5:M5"/>
    <mergeCell ref="N5:P5"/>
    <mergeCell ref="AJ5:AJ6"/>
    <mergeCell ref="AK5:AK6"/>
    <mergeCell ref="Q5:S5"/>
    <mergeCell ref="T5:V5"/>
    <mergeCell ref="W5:Y5"/>
    <mergeCell ref="Z5:AB5"/>
    <mergeCell ref="AF6:AF7"/>
    <mergeCell ref="AG6:AG7"/>
    <mergeCell ref="AH5:AH6"/>
    <mergeCell ref="AI5:AI6"/>
    <mergeCell ref="A18:B18"/>
    <mergeCell ref="L18:M18"/>
    <mergeCell ref="T18:U18"/>
    <mergeCell ref="A19:AC19"/>
    <mergeCell ref="A20:AC20"/>
    <mergeCell ref="A24:AC24"/>
    <mergeCell ref="A4:A7"/>
    <mergeCell ref="B4:B7"/>
    <mergeCell ref="C4:C7"/>
    <mergeCell ref="D4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AL5:AL6"/>
    <mergeCell ref="AS4:AS5"/>
    <mergeCell ref="Y6:Y7"/>
    <mergeCell ref="Z6:Z7"/>
    <mergeCell ref="AA6:AA7"/>
    <mergeCell ref="AB6:AB7"/>
    <mergeCell ref="AC5:AG5"/>
    <mergeCell ref="AM5:AP5"/>
    <mergeCell ref="AQ5:AR5"/>
    <mergeCell ref="AC6:AE6"/>
    <mergeCell ref="E9:F9"/>
    <mergeCell ref="E10:F10"/>
    <mergeCell ref="E11:F11"/>
    <mergeCell ref="E12:F12"/>
    <mergeCell ref="E17:F17"/>
    <mergeCell ref="E13:F13"/>
    <mergeCell ref="E14:F14"/>
    <mergeCell ref="E15:F15"/>
    <mergeCell ref="E16:F16"/>
  </mergeCells>
  <printOptions/>
  <pageMargins left="0.75" right="0.75" top="1" bottom="1" header="0.51" footer="0.51"/>
  <pageSetup horizontalDpi="600" verticalDpi="600" orientation="landscape" paperSize="8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X105"/>
  <sheetViews>
    <sheetView tabSelected="1" zoomScale="75" zoomScaleNormal="75" zoomScaleSheetLayoutView="100" workbookViewId="0" topLeftCell="A1">
      <pane ySplit="7" topLeftCell="BM50" activePane="bottomLeft" state="frozen"/>
      <selection pane="topLeft" activeCell="A1" sqref="A1"/>
      <selection pane="bottomLeft" activeCell="AM59" sqref="AM59"/>
    </sheetView>
  </sheetViews>
  <sheetFormatPr defaultColWidth="9.00390625" defaultRowHeight="14.25"/>
  <cols>
    <col min="1" max="1" width="7.75390625" style="0" customWidth="1"/>
    <col min="2" max="3" width="9.25390625" style="0" customWidth="1"/>
    <col min="4" max="4" width="11.75390625" style="0" customWidth="1"/>
    <col min="5" max="5" width="9.75390625" style="0" customWidth="1"/>
    <col min="6" max="6" width="11.25390625" style="0" customWidth="1"/>
    <col min="7" max="7" width="8.875" style="0" customWidth="1"/>
    <col min="8" max="8" width="6.625" style="6" customWidth="1"/>
    <col min="9" max="9" width="7.375" style="6" customWidth="1"/>
    <col min="10" max="10" width="6.875" style="0" customWidth="1"/>
    <col min="11" max="12" width="8.875" style="0" customWidth="1"/>
    <col min="13" max="13" width="11.00390625" style="7" customWidth="1"/>
    <col min="14" max="14" width="8.875" style="8" customWidth="1"/>
    <col min="15" max="15" width="8.75390625" style="8" customWidth="1"/>
    <col min="16" max="16" width="8.25390625" style="0" customWidth="1"/>
    <col min="17" max="17" width="10.125" style="0" customWidth="1"/>
    <col min="18" max="18" width="9.125" style="0" customWidth="1"/>
    <col min="19" max="19" width="7.75390625" style="0" customWidth="1"/>
    <col min="20" max="20" width="11.75390625" style="8" customWidth="1"/>
    <col min="21" max="21" width="11.375" style="8" customWidth="1"/>
    <col min="22" max="22" width="7.125" style="0" customWidth="1"/>
    <col min="23" max="23" width="6.875" style="6" customWidth="1"/>
    <col min="24" max="24" width="7.875" style="6" customWidth="1"/>
    <col min="25" max="25" width="7.875" style="0" customWidth="1"/>
    <col min="26" max="26" width="9.125" style="6" customWidth="1"/>
    <col min="27" max="27" width="7.375" style="6" customWidth="1"/>
    <col min="28" max="28" width="6.875" style="0" customWidth="1"/>
    <col min="29" max="29" width="9.75390625" style="6" customWidth="1"/>
    <col min="30" max="30" width="8.125" style="6" customWidth="1"/>
    <col min="31" max="31" width="11.125" style="6" customWidth="1"/>
    <col min="32" max="32" width="10.875" style="6" customWidth="1"/>
    <col min="33" max="33" width="8.25390625" style="0" customWidth="1"/>
    <col min="34" max="34" width="6.875" style="0" customWidth="1"/>
    <col min="35" max="35" width="6.75390625" style="0" customWidth="1"/>
    <col min="36" max="36" width="5.625" style="6" customWidth="1"/>
    <col min="37" max="37" width="6.75390625" style="6" customWidth="1"/>
    <col min="38" max="38" width="9.375" style="6" customWidth="1"/>
    <col min="39" max="42" width="6.75390625" style="6" customWidth="1"/>
    <col min="43" max="43" width="7.875" style="6" customWidth="1"/>
    <col min="44" max="44" width="8.625" style="6" customWidth="1"/>
    <col min="45" max="45" width="20.125" style="6" customWidth="1"/>
  </cols>
  <sheetData>
    <row r="1" ht="28.5" customHeight="1">
      <c r="A1" t="s">
        <v>57</v>
      </c>
    </row>
    <row r="2" spans="1:45" ht="40.5" customHeight="1">
      <c r="A2" s="305" t="s">
        <v>58</v>
      </c>
      <c r="B2" s="305"/>
      <c r="C2" s="305"/>
      <c r="D2" s="305"/>
      <c r="E2" s="305"/>
      <c r="F2" s="305"/>
      <c r="G2" s="305"/>
      <c r="H2" s="268"/>
      <c r="I2" s="268"/>
      <c r="J2" s="305"/>
      <c r="K2" s="305"/>
      <c r="L2" s="305"/>
      <c r="M2" s="269"/>
      <c r="N2" s="270"/>
      <c r="O2" s="270"/>
      <c r="P2" s="305"/>
      <c r="Q2" s="305"/>
      <c r="R2" s="305"/>
      <c r="S2" s="305"/>
      <c r="T2" s="270"/>
      <c r="U2" s="270"/>
      <c r="V2" s="305"/>
      <c r="W2" s="268"/>
      <c r="X2" s="268"/>
      <c r="Y2" s="305"/>
      <c r="Z2" s="268"/>
      <c r="AA2" s="268"/>
      <c r="AB2" s="305"/>
      <c r="AC2" s="268"/>
      <c r="AD2" s="268"/>
      <c r="AE2" s="268"/>
      <c r="AF2" s="268"/>
      <c r="AG2" s="305"/>
      <c r="AH2" s="305"/>
      <c r="AI2" s="305"/>
      <c r="AJ2" s="268"/>
      <c r="AK2" s="268"/>
      <c r="AL2" s="268"/>
      <c r="AM2" s="268"/>
      <c r="AN2" s="268"/>
      <c r="AO2" s="268"/>
      <c r="AP2" s="268"/>
      <c r="AQ2" s="268"/>
      <c r="AR2" s="268"/>
      <c r="AS2" s="268"/>
    </row>
    <row r="3" spans="1:45" ht="31.5" customHeight="1">
      <c r="A3" s="272" t="s">
        <v>183</v>
      </c>
      <c r="B3" s="272"/>
      <c r="C3" s="272"/>
      <c r="D3" s="272"/>
      <c r="E3" s="272"/>
      <c r="F3" s="272"/>
      <c r="G3" s="272"/>
      <c r="H3" s="273"/>
      <c r="I3" s="273"/>
      <c r="J3" s="272"/>
      <c r="K3" s="272"/>
      <c r="L3" s="272"/>
      <c r="M3" s="274"/>
      <c r="N3" s="275"/>
      <c r="O3" s="275"/>
      <c r="P3" s="272"/>
      <c r="Q3" s="272"/>
      <c r="R3" s="272"/>
      <c r="S3" s="272"/>
      <c r="T3" s="275"/>
      <c r="U3" s="275"/>
      <c r="V3" s="272"/>
      <c r="W3" s="273"/>
      <c r="X3" s="273"/>
      <c r="Y3" s="272"/>
      <c r="Z3" s="273"/>
      <c r="AA3" s="273"/>
      <c r="AB3" s="272"/>
      <c r="AC3" s="273"/>
      <c r="AD3" s="273"/>
      <c r="AE3" s="273"/>
      <c r="AF3" s="273"/>
      <c r="AG3" s="272"/>
      <c r="AH3" s="272"/>
      <c r="AI3" s="272"/>
      <c r="AJ3" s="273"/>
      <c r="AK3" s="273"/>
      <c r="AL3" s="273"/>
      <c r="AM3" s="273"/>
      <c r="AN3" s="273"/>
      <c r="AO3" s="273"/>
      <c r="AP3" s="273"/>
      <c r="AQ3" s="276"/>
      <c r="AR3"/>
      <c r="AS3"/>
    </row>
    <row r="4" spans="1:45" s="1" customFormat="1" ht="40.5" customHeight="1">
      <c r="A4" s="284" t="s">
        <v>2</v>
      </c>
      <c r="B4" s="284" t="s">
        <v>3</v>
      </c>
      <c r="C4" s="284" t="s">
        <v>4</v>
      </c>
      <c r="D4" s="292" t="s">
        <v>5</v>
      </c>
      <c r="E4" s="277" t="s">
        <v>6</v>
      </c>
      <c r="F4" s="277"/>
      <c r="G4" s="277"/>
      <c r="H4" s="278"/>
      <c r="I4" s="278"/>
      <c r="J4" s="277"/>
      <c r="K4" s="277"/>
      <c r="L4" s="277"/>
      <c r="M4" s="279"/>
      <c r="N4" s="266"/>
      <c r="O4" s="266"/>
      <c r="P4" s="277"/>
      <c r="Q4" s="277"/>
      <c r="R4" s="277"/>
      <c r="S4" s="277"/>
      <c r="T4" s="266"/>
      <c r="U4" s="266"/>
      <c r="V4" s="277"/>
      <c r="W4" s="278"/>
      <c r="X4" s="278"/>
      <c r="Y4" s="277"/>
      <c r="Z4" s="278"/>
      <c r="AA4" s="278"/>
      <c r="AB4" s="277"/>
      <c r="AC4" s="278" t="s">
        <v>7</v>
      </c>
      <c r="AD4" s="278"/>
      <c r="AE4" s="278"/>
      <c r="AF4" s="278"/>
      <c r="AG4" s="277"/>
      <c r="AH4" s="277"/>
      <c r="AI4" s="277"/>
      <c r="AJ4" s="278"/>
      <c r="AK4" s="278"/>
      <c r="AL4" s="278"/>
      <c r="AM4" s="299" t="s">
        <v>8</v>
      </c>
      <c r="AN4" s="299"/>
      <c r="AO4" s="299"/>
      <c r="AP4" s="299"/>
      <c r="AQ4" s="299"/>
      <c r="AR4" s="299"/>
      <c r="AS4" s="283" t="s">
        <v>9</v>
      </c>
    </row>
    <row r="5" spans="1:45" s="1" customFormat="1" ht="40.5" customHeight="1">
      <c r="A5" s="290"/>
      <c r="B5" s="290"/>
      <c r="C5" s="290"/>
      <c r="D5" s="293"/>
      <c r="E5" s="283" t="s">
        <v>10</v>
      </c>
      <c r="F5" s="283"/>
      <c r="G5" s="283"/>
      <c r="H5" s="303" t="s">
        <v>11</v>
      </c>
      <c r="I5" s="303"/>
      <c r="J5" s="283"/>
      <c r="K5" s="283" t="s">
        <v>12</v>
      </c>
      <c r="L5" s="283"/>
      <c r="M5" s="304"/>
      <c r="N5" s="302" t="s">
        <v>13</v>
      </c>
      <c r="O5" s="302"/>
      <c r="P5" s="283"/>
      <c r="Q5" s="283" t="s">
        <v>14</v>
      </c>
      <c r="R5" s="283"/>
      <c r="S5" s="283"/>
      <c r="T5" s="302" t="s">
        <v>15</v>
      </c>
      <c r="U5" s="302"/>
      <c r="V5" s="283"/>
      <c r="W5" s="303" t="s">
        <v>16</v>
      </c>
      <c r="X5" s="303"/>
      <c r="Y5" s="283"/>
      <c r="Z5" s="303" t="s">
        <v>17</v>
      </c>
      <c r="AA5" s="303"/>
      <c r="AB5" s="283"/>
      <c r="AC5" s="282" t="s">
        <v>18</v>
      </c>
      <c r="AD5" s="282"/>
      <c r="AE5" s="282"/>
      <c r="AF5" s="282"/>
      <c r="AG5" s="298"/>
      <c r="AH5" s="298" t="s">
        <v>19</v>
      </c>
      <c r="AI5" s="298" t="s">
        <v>20</v>
      </c>
      <c r="AJ5" s="282" t="s">
        <v>21</v>
      </c>
      <c r="AK5" s="282" t="s">
        <v>22</v>
      </c>
      <c r="AL5" s="282" t="s">
        <v>23</v>
      </c>
      <c r="AM5" s="299" t="s">
        <v>24</v>
      </c>
      <c r="AN5" s="299"/>
      <c r="AO5" s="299"/>
      <c r="AP5" s="299"/>
      <c r="AQ5" s="300" t="s">
        <v>25</v>
      </c>
      <c r="AR5" s="301"/>
      <c r="AS5" s="283"/>
    </row>
    <row r="6" spans="1:45" s="1" customFormat="1" ht="60.75" customHeight="1">
      <c r="A6" s="290"/>
      <c r="B6" s="290"/>
      <c r="C6" s="290"/>
      <c r="D6" s="293"/>
      <c r="E6" s="284" t="s">
        <v>26</v>
      </c>
      <c r="F6" s="284" t="s">
        <v>27</v>
      </c>
      <c r="G6" s="284" t="s">
        <v>28</v>
      </c>
      <c r="H6" s="284" t="s">
        <v>26</v>
      </c>
      <c r="I6" s="284" t="s">
        <v>27</v>
      </c>
      <c r="J6" s="284" t="s">
        <v>28</v>
      </c>
      <c r="K6" s="284" t="s">
        <v>26</v>
      </c>
      <c r="L6" s="284" t="s">
        <v>27</v>
      </c>
      <c r="M6" s="284" t="s">
        <v>28</v>
      </c>
      <c r="N6" s="284" t="s">
        <v>26</v>
      </c>
      <c r="O6" s="284" t="s">
        <v>27</v>
      </c>
      <c r="P6" s="284" t="s">
        <v>28</v>
      </c>
      <c r="Q6" s="284" t="s">
        <v>26</v>
      </c>
      <c r="R6" s="284" t="s">
        <v>27</v>
      </c>
      <c r="S6" s="284" t="s">
        <v>28</v>
      </c>
      <c r="T6" s="284" t="s">
        <v>26</v>
      </c>
      <c r="U6" s="284" t="s">
        <v>27</v>
      </c>
      <c r="V6" s="284" t="s">
        <v>28</v>
      </c>
      <c r="W6" s="284" t="s">
        <v>26</v>
      </c>
      <c r="X6" s="284" t="s">
        <v>27</v>
      </c>
      <c r="Y6" s="284" t="s">
        <v>28</v>
      </c>
      <c r="Z6" s="284" t="s">
        <v>26</v>
      </c>
      <c r="AA6" s="284" t="s">
        <v>27</v>
      </c>
      <c r="AB6" s="284" t="s">
        <v>28</v>
      </c>
      <c r="AC6" s="283" t="s">
        <v>29</v>
      </c>
      <c r="AD6" s="283"/>
      <c r="AE6" s="283"/>
      <c r="AF6" s="284" t="s">
        <v>30</v>
      </c>
      <c r="AG6" s="284" t="s">
        <v>31</v>
      </c>
      <c r="AH6" s="298"/>
      <c r="AI6" s="298"/>
      <c r="AJ6" s="282"/>
      <c r="AK6" s="282"/>
      <c r="AL6" s="282"/>
      <c r="AM6" s="14" t="s">
        <v>32</v>
      </c>
      <c r="AN6" s="54" t="s">
        <v>33</v>
      </c>
      <c r="AO6" s="54" t="s">
        <v>34</v>
      </c>
      <c r="AP6" s="54" t="s">
        <v>35</v>
      </c>
      <c r="AQ6" s="14" t="s">
        <v>36</v>
      </c>
      <c r="AR6" s="14" t="s">
        <v>37</v>
      </c>
      <c r="AS6" s="65"/>
    </row>
    <row r="7" spans="1:45" s="2" customFormat="1" ht="40.5" customHeight="1">
      <c r="A7" s="291"/>
      <c r="B7" s="291"/>
      <c r="C7" s="291"/>
      <c r="D7" s="294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47" t="s">
        <v>38</v>
      </c>
      <c r="AD7" s="47" t="s">
        <v>39</v>
      </c>
      <c r="AE7" s="47" t="s">
        <v>40</v>
      </c>
      <c r="AF7" s="285"/>
      <c r="AG7" s="285"/>
      <c r="AH7" s="55"/>
      <c r="AI7" s="55"/>
      <c r="AJ7" s="56"/>
      <c r="AK7" s="56"/>
      <c r="AL7" s="56"/>
      <c r="AM7" s="57"/>
      <c r="AN7" s="58"/>
      <c r="AO7" s="58"/>
      <c r="AP7" s="58"/>
      <c r="AQ7" s="57"/>
      <c r="AR7" s="57"/>
      <c r="AS7" s="66"/>
    </row>
    <row r="8" spans="1:45" s="3" customFormat="1" ht="28.5" customHeight="1">
      <c r="A8" s="15" t="s">
        <v>41</v>
      </c>
      <c r="B8" s="16"/>
      <c r="C8" s="16"/>
      <c r="D8" s="15"/>
      <c r="E8" s="17"/>
      <c r="F8" s="17"/>
      <c r="G8" s="18"/>
      <c r="H8" s="16"/>
      <c r="I8" s="16"/>
      <c r="J8" s="18"/>
      <c r="K8" s="17"/>
      <c r="L8" s="17"/>
      <c r="M8" s="18"/>
      <c r="N8" s="41"/>
      <c r="O8" s="41"/>
      <c r="P8" s="18"/>
      <c r="Q8" s="17"/>
      <c r="R8" s="17"/>
      <c r="S8" s="18"/>
      <c r="T8" s="41"/>
      <c r="U8" s="41"/>
      <c r="V8" s="18"/>
      <c r="W8" s="16"/>
      <c r="X8" s="16"/>
      <c r="Y8" s="18"/>
      <c r="Z8" s="16"/>
      <c r="AA8" s="16"/>
      <c r="AB8" s="18"/>
      <c r="AC8" s="16"/>
      <c r="AD8" s="16"/>
      <c r="AE8" s="16"/>
      <c r="AF8" s="16"/>
      <c r="AG8" s="18"/>
      <c r="AH8" s="17"/>
      <c r="AI8" s="17"/>
      <c r="AJ8" s="16"/>
      <c r="AK8" s="16"/>
      <c r="AL8" s="16"/>
      <c r="AM8" s="16"/>
      <c r="AN8" s="59"/>
      <c r="AO8" s="59"/>
      <c r="AP8" s="59"/>
      <c r="AQ8" s="16"/>
      <c r="AR8" s="16"/>
      <c r="AS8" s="17"/>
    </row>
    <row r="9" spans="1:45" s="4" customFormat="1" ht="28.5" customHeight="1">
      <c r="A9" s="19" t="s">
        <v>59</v>
      </c>
      <c r="B9" s="20">
        <f>SUM(B10,B39,B57,B58,B59,B83,B94)</f>
        <v>98</v>
      </c>
      <c r="C9" s="20">
        <f>SUM(C10,C39,C57,C58,C59,C83,C94)</f>
        <v>62</v>
      </c>
      <c r="D9" s="20">
        <f aca="true" t="shared" si="0" ref="D9:AS9">SUM(D10,D39,D57,D58,D59,D83,D94)</f>
        <v>0</v>
      </c>
      <c r="E9" s="20">
        <f t="shared" si="0"/>
        <v>83905.573</v>
      </c>
      <c r="F9" s="20">
        <f t="shared" si="0"/>
        <v>44423.838</v>
      </c>
      <c r="G9" s="21">
        <f>F9/E9</f>
        <v>0.5294503858522008</v>
      </c>
      <c r="H9" s="20">
        <f t="shared" si="0"/>
        <v>5785.992</v>
      </c>
      <c r="I9" s="20">
        <f t="shared" si="0"/>
        <v>1616.55</v>
      </c>
      <c r="J9" s="21">
        <f>I9/H9</f>
        <v>0.27939029296964113</v>
      </c>
      <c r="K9" s="20">
        <f t="shared" si="0"/>
        <v>70899.4096</v>
      </c>
      <c r="L9" s="20">
        <f t="shared" si="0"/>
        <v>20.1603</v>
      </c>
      <c r="M9" s="254">
        <f>L9/K9</f>
        <v>0.00028435074584880606</v>
      </c>
      <c r="N9" s="20">
        <f t="shared" si="0"/>
        <v>23643</v>
      </c>
      <c r="O9" s="20">
        <f t="shared" si="0"/>
        <v>26061</v>
      </c>
      <c r="P9" s="21">
        <f>O9/N9</f>
        <v>1.1022712853698768</v>
      </c>
      <c r="Q9" s="20">
        <f t="shared" si="0"/>
        <v>746483</v>
      </c>
      <c r="R9" s="20">
        <f t="shared" si="0"/>
        <v>206483</v>
      </c>
      <c r="S9" s="254">
        <f>R9/Q9</f>
        <v>0.2766077727155207</v>
      </c>
      <c r="T9" s="20">
        <f t="shared" si="0"/>
        <v>169482</v>
      </c>
      <c r="U9" s="20">
        <f t="shared" si="0"/>
        <v>444634</v>
      </c>
      <c r="V9" s="21">
        <f>U9/T9</f>
        <v>2.6234880400278495</v>
      </c>
      <c r="W9" s="20">
        <f t="shared" si="0"/>
        <v>2066.5</v>
      </c>
      <c r="X9" s="20">
        <f t="shared" si="0"/>
        <v>614.5</v>
      </c>
      <c r="Y9" s="254">
        <f>X9/W9</f>
        <v>0.29736269053955966</v>
      </c>
      <c r="Z9" s="20">
        <f t="shared" si="0"/>
        <v>10776.8</v>
      </c>
      <c r="AA9" s="20">
        <f t="shared" si="0"/>
        <v>5964.8</v>
      </c>
      <c r="AB9" s="20">
        <f t="shared" si="0"/>
        <v>1.8354562248995983</v>
      </c>
      <c r="AC9" s="259">
        <f t="shared" si="0"/>
        <v>8881.842</v>
      </c>
      <c r="AD9" s="20">
        <f t="shared" si="0"/>
        <v>84</v>
      </c>
      <c r="AE9" s="259">
        <f t="shared" si="0"/>
        <v>8965.841434</v>
      </c>
      <c r="AF9" s="259">
        <f t="shared" si="0"/>
        <v>3564.897</v>
      </c>
      <c r="AG9" s="254">
        <f>AF9/AE9</f>
        <v>0.3976087494121079</v>
      </c>
      <c r="AH9" s="20">
        <f t="shared" si="0"/>
        <v>0</v>
      </c>
      <c r="AI9" s="20">
        <f t="shared" si="0"/>
        <v>0</v>
      </c>
      <c r="AJ9" s="20">
        <f t="shared" si="0"/>
        <v>0</v>
      </c>
      <c r="AK9" s="20">
        <f t="shared" si="0"/>
        <v>0</v>
      </c>
      <c r="AL9" s="261">
        <f t="shared" si="0"/>
        <v>3564.9000000000005</v>
      </c>
      <c r="AM9" s="20">
        <f t="shared" si="0"/>
        <v>656</v>
      </c>
      <c r="AN9" s="20">
        <f t="shared" si="0"/>
        <v>204</v>
      </c>
      <c r="AO9" s="20">
        <f t="shared" si="0"/>
        <v>80</v>
      </c>
      <c r="AP9" s="20">
        <f t="shared" si="0"/>
        <v>373</v>
      </c>
      <c r="AQ9" s="20">
        <f t="shared" si="0"/>
        <v>34454</v>
      </c>
      <c r="AR9" s="20">
        <f t="shared" si="0"/>
        <v>125293</v>
      </c>
      <c r="AS9" s="20">
        <f t="shared" si="0"/>
        <v>0</v>
      </c>
    </row>
    <row r="10" spans="1:45" s="10" customFormat="1" ht="28.5" customHeight="1">
      <c r="A10" s="128" t="s">
        <v>154</v>
      </c>
      <c r="B10" s="130">
        <f>SUM(B11:B17)</f>
        <v>34</v>
      </c>
      <c r="C10" s="130">
        <f>SUM(C11:C17)</f>
        <v>22</v>
      </c>
      <c r="D10" s="130"/>
      <c r="E10" s="129">
        <f>SUM(E11:E17)</f>
        <v>13002.93</v>
      </c>
      <c r="F10" s="129">
        <f aca="true" t="shared" si="1" ref="F10:AE10">SUM(F11:F17)</f>
        <v>12875.630000000001</v>
      </c>
      <c r="G10" s="149">
        <f aca="true" t="shared" si="2" ref="G10:G73">F10/E10</f>
        <v>0.9902098988458755</v>
      </c>
      <c r="H10" s="129">
        <f t="shared" si="1"/>
        <v>0</v>
      </c>
      <c r="I10" s="129">
        <f t="shared" si="1"/>
        <v>0</v>
      </c>
      <c r="J10" s="84"/>
      <c r="K10" s="129">
        <f t="shared" si="1"/>
        <v>1</v>
      </c>
      <c r="L10" s="255">
        <f t="shared" si="1"/>
        <v>1.269</v>
      </c>
      <c r="M10" s="258">
        <f>L10/K10</f>
        <v>1.269</v>
      </c>
      <c r="N10" s="129">
        <f t="shared" si="1"/>
        <v>6451</v>
      </c>
      <c r="O10" s="129">
        <f t="shared" si="1"/>
        <v>13571</v>
      </c>
      <c r="P10" s="149">
        <f>O10/N10</f>
        <v>2.1037048519609365</v>
      </c>
      <c r="Q10" s="129">
        <f t="shared" si="1"/>
        <v>0</v>
      </c>
      <c r="R10" s="129">
        <f t="shared" si="1"/>
        <v>0</v>
      </c>
      <c r="S10" s="129">
        <f t="shared" si="1"/>
        <v>0</v>
      </c>
      <c r="T10" s="129">
        <f t="shared" si="1"/>
        <v>5889</v>
      </c>
      <c r="U10" s="129">
        <f t="shared" si="1"/>
        <v>87394</v>
      </c>
      <c r="V10" s="149">
        <f>U10/T10</f>
        <v>14.840210562064867</v>
      </c>
      <c r="W10" s="129">
        <f t="shared" si="1"/>
        <v>0</v>
      </c>
      <c r="X10" s="129">
        <f t="shared" si="1"/>
        <v>0</v>
      </c>
      <c r="Y10" s="129">
        <f t="shared" si="1"/>
        <v>0</v>
      </c>
      <c r="Z10" s="129">
        <f t="shared" si="1"/>
        <v>3366.8</v>
      </c>
      <c r="AA10" s="129">
        <f t="shared" si="1"/>
        <v>3364.8</v>
      </c>
      <c r="AB10" s="129">
        <f t="shared" si="1"/>
        <v>0</v>
      </c>
      <c r="AC10" s="129">
        <v>3500</v>
      </c>
      <c r="AD10" s="129">
        <f t="shared" si="1"/>
        <v>0</v>
      </c>
      <c r="AE10" s="129">
        <f t="shared" si="1"/>
        <v>3499.999434</v>
      </c>
      <c r="AF10" s="246">
        <f>SUM(AF11:AF14,AF17)</f>
        <v>1712.637</v>
      </c>
      <c r="AG10" s="256">
        <f aca="true" t="shared" si="3" ref="AG10:AG73">AF10/AE10</f>
        <v>0.4893249362736897</v>
      </c>
      <c r="AH10" s="136"/>
      <c r="AI10" s="136"/>
      <c r="AJ10" s="136"/>
      <c r="AK10" s="136"/>
      <c r="AL10" s="136">
        <v>1712.64</v>
      </c>
      <c r="AM10" s="136">
        <v>167</v>
      </c>
      <c r="AN10" s="136">
        <v>98</v>
      </c>
      <c r="AO10" s="136">
        <v>67</v>
      </c>
      <c r="AP10" s="136"/>
      <c r="AQ10" s="129">
        <v>26124</v>
      </c>
      <c r="AR10" s="129">
        <v>93308</v>
      </c>
      <c r="AS10" s="65"/>
    </row>
    <row r="11" spans="1:45" s="83" customFormat="1" ht="42" customHeight="1">
      <c r="A11" s="80">
        <v>1</v>
      </c>
      <c r="B11" s="217">
        <v>1</v>
      </c>
      <c r="C11" s="217">
        <v>0</v>
      </c>
      <c r="D11" s="247" t="s">
        <v>155</v>
      </c>
      <c r="E11" s="217"/>
      <c r="F11" s="217"/>
      <c r="G11" s="84"/>
      <c r="H11" s="217"/>
      <c r="I11" s="217"/>
      <c r="J11" s="84"/>
      <c r="K11" s="217"/>
      <c r="L11" s="217"/>
      <c r="M11" s="256"/>
      <c r="N11" s="217"/>
      <c r="O11" s="217"/>
      <c r="P11" s="84"/>
      <c r="Q11" s="217"/>
      <c r="R11" s="217"/>
      <c r="S11" s="218"/>
      <c r="T11" s="217"/>
      <c r="U11" s="217"/>
      <c r="V11" s="84"/>
      <c r="W11" s="217"/>
      <c r="X11" s="217"/>
      <c r="Y11" s="218"/>
      <c r="Z11" s="217">
        <v>1</v>
      </c>
      <c r="AA11" s="217">
        <v>0</v>
      </c>
      <c r="AB11" s="218"/>
      <c r="AC11" s="95"/>
      <c r="AD11" s="95"/>
      <c r="AE11" s="217">
        <v>200</v>
      </c>
      <c r="AF11" s="217">
        <v>0</v>
      </c>
      <c r="AG11" s="256">
        <f t="shared" si="3"/>
        <v>0</v>
      </c>
      <c r="AH11" s="173"/>
      <c r="AI11" s="75"/>
      <c r="AJ11" s="75"/>
      <c r="AK11" s="75"/>
      <c r="AL11" s="99">
        <v>0</v>
      </c>
      <c r="AM11" s="217">
        <v>1</v>
      </c>
      <c r="AN11" s="217">
        <v>1</v>
      </c>
      <c r="AO11" s="75">
        <v>0</v>
      </c>
      <c r="AP11" s="75"/>
      <c r="AQ11" s="217">
        <v>199</v>
      </c>
      <c r="AR11" s="217">
        <v>614</v>
      </c>
      <c r="AS11" s="95"/>
    </row>
    <row r="12" spans="1:45" s="83" customFormat="1" ht="54" customHeight="1">
      <c r="A12" s="80">
        <v>2</v>
      </c>
      <c r="B12" s="217">
        <v>1</v>
      </c>
      <c r="C12" s="217">
        <v>0</v>
      </c>
      <c r="D12" s="247" t="s">
        <v>156</v>
      </c>
      <c r="E12" s="217"/>
      <c r="F12" s="217"/>
      <c r="G12" s="84"/>
      <c r="H12" s="217"/>
      <c r="I12" s="217"/>
      <c r="J12" s="84"/>
      <c r="K12" s="217"/>
      <c r="L12" s="217"/>
      <c r="M12" s="256"/>
      <c r="N12" s="217"/>
      <c r="O12" s="217"/>
      <c r="P12" s="84"/>
      <c r="Q12" s="217"/>
      <c r="R12" s="217"/>
      <c r="S12" s="218"/>
      <c r="T12" s="217"/>
      <c r="U12" s="217"/>
      <c r="V12" s="84"/>
      <c r="W12" s="217"/>
      <c r="X12" s="217"/>
      <c r="Y12" s="218"/>
      <c r="Z12" s="217">
        <v>1</v>
      </c>
      <c r="AA12" s="217">
        <v>0</v>
      </c>
      <c r="AB12" s="218"/>
      <c r="AC12" s="75"/>
      <c r="AD12" s="75"/>
      <c r="AE12" s="217">
        <v>50</v>
      </c>
      <c r="AF12" s="217">
        <v>0</v>
      </c>
      <c r="AG12" s="256">
        <f t="shared" si="3"/>
        <v>0</v>
      </c>
      <c r="AH12" s="75"/>
      <c r="AI12" s="75"/>
      <c r="AJ12" s="75"/>
      <c r="AK12" s="75"/>
      <c r="AL12" s="99">
        <v>0</v>
      </c>
      <c r="AM12" s="217">
        <v>1</v>
      </c>
      <c r="AN12" s="217">
        <v>1</v>
      </c>
      <c r="AO12" s="75">
        <v>1</v>
      </c>
      <c r="AP12" s="75"/>
      <c r="AQ12" s="217">
        <v>165</v>
      </c>
      <c r="AR12" s="217">
        <v>695</v>
      </c>
      <c r="AS12" s="82"/>
    </row>
    <row r="13" spans="1:45" s="83" customFormat="1" ht="28.5">
      <c r="A13" s="80">
        <v>3</v>
      </c>
      <c r="B13" s="217">
        <v>10</v>
      </c>
      <c r="C13" s="217">
        <v>0</v>
      </c>
      <c r="D13" s="247" t="s">
        <v>157</v>
      </c>
      <c r="E13" s="217"/>
      <c r="F13" s="217"/>
      <c r="G13" s="84"/>
      <c r="H13" s="217"/>
      <c r="I13" s="217"/>
      <c r="J13" s="84"/>
      <c r="K13" s="217"/>
      <c r="L13" s="217"/>
      <c r="M13" s="256"/>
      <c r="N13" s="217"/>
      <c r="O13" s="217"/>
      <c r="P13" s="84"/>
      <c r="Q13" s="217"/>
      <c r="R13" s="217"/>
      <c r="S13" s="218"/>
      <c r="T13" s="217"/>
      <c r="U13" s="217"/>
      <c r="V13" s="84"/>
      <c r="W13" s="217"/>
      <c r="X13" s="217"/>
      <c r="Y13" s="218"/>
      <c r="Z13" s="217"/>
      <c r="AA13" s="217"/>
      <c r="AB13" s="218"/>
      <c r="AC13" s="75"/>
      <c r="AD13" s="75"/>
      <c r="AE13" s="217">
        <v>500</v>
      </c>
      <c r="AF13" s="217">
        <v>0</v>
      </c>
      <c r="AG13" s="256">
        <f t="shared" si="3"/>
        <v>0</v>
      </c>
      <c r="AH13" s="75"/>
      <c r="AI13" s="75"/>
      <c r="AJ13" s="75"/>
      <c r="AK13" s="75"/>
      <c r="AL13" s="75">
        <v>0</v>
      </c>
      <c r="AM13" s="217">
        <v>10</v>
      </c>
      <c r="AN13" s="217">
        <v>10</v>
      </c>
      <c r="AO13" s="75">
        <v>10</v>
      </c>
      <c r="AP13" s="75"/>
      <c r="AQ13" s="217">
        <v>1835</v>
      </c>
      <c r="AR13" s="217">
        <v>7248</v>
      </c>
      <c r="AS13" s="82"/>
    </row>
    <row r="14" spans="1:45" s="83" customFormat="1" ht="28.5" customHeight="1">
      <c r="A14" s="80">
        <v>4</v>
      </c>
      <c r="B14" s="217"/>
      <c r="C14" s="217"/>
      <c r="D14" s="247" t="s">
        <v>158</v>
      </c>
      <c r="E14" s="217"/>
      <c r="F14" s="217"/>
      <c r="G14" s="84"/>
      <c r="H14" s="217"/>
      <c r="I14" s="217"/>
      <c r="J14" s="84"/>
      <c r="K14" s="217"/>
      <c r="L14" s="217"/>
      <c r="M14" s="256"/>
      <c r="N14" s="217">
        <v>39</v>
      </c>
      <c r="O14" s="217">
        <v>39</v>
      </c>
      <c r="P14" s="84">
        <f>O14/N14</f>
        <v>1</v>
      </c>
      <c r="Q14" s="217"/>
      <c r="R14" s="217"/>
      <c r="S14" s="218"/>
      <c r="T14" s="217"/>
      <c r="U14" s="217"/>
      <c r="V14" s="84"/>
      <c r="W14" s="217"/>
      <c r="X14" s="217"/>
      <c r="Y14" s="218"/>
      <c r="Z14" s="217"/>
      <c r="AA14" s="217"/>
      <c r="AB14" s="218"/>
      <c r="AC14" s="30"/>
      <c r="AD14" s="30"/>
      <c r="AE14" s="250">
        <v>968.798234</v>
      </c>
      <c r="AF14" s="219">
        <f>SUM(AF15:AF16)</f>
        <v>1.95</v>
      </c>
      <c r="AG14" s="256">
        <f t="shared" si="3"/>
        <v>0.002012803008474518</v>
      </c>
      <c r="AH14" s="30"/>
      <c r="AI14" s="30"/>
      <c r="AJ14" s="30"/>
      <c r="AK14" s="30"/>
      <c r="AL14" s="63">
        <v>1.95</v>
      </c>
      <c r="AM14" s="217">
        <v>167</v>
      </c>
      <c r="AN14" s="217">
        <v>98</v>
      </c>
      <c r="AO14" s="30">
        <v>67</v>
      </c>
      <c r="AP14" s="30"/>
      <c r="AQ14" s="217">
        <v>5</v>
      </c>
      <c r="AR14" s="217">
        <v>20</v>
      </c>
      <c r="AS14" s="68"/>
    </row>
    <row r="15" spans="1:45" s="83" customFormat="1" ht="28.5" customHeight="1">
      <c r="A15" s="80">
        <v>4.1</v>
      </c>
      <c r="B15" s="217">
        <v>1</v>
      </c>
      <c r="C15" s="217">
        <v>1</v>
      </c>
      <c r="D15" s="220" t="s">
        <v>159</v>
      </c>
      <c r="E15" s="217"/>
      <c r="F15" s="217"/>
      <c r="G15" s="84"/>
      <c r="H15" s="217"/>
      <c r="I15" s="217"/>
      <c r="J15" s="84"/>
      <c r="K15" s="217"/>
      <c r="L15" s="217"/>
      <c r="M15" s="256"/>
      <c r="N15" s="217">
        <v>28</v>
      </c>
      <c r="O15" s="217">
        <v>28</v>
      </c>
      <c r="P15" s="84">
        <f>O15/N15</f>
        <v>1</v>
      </c>
      <c r="Q15" s="217"/>
      <c r="R15" s="217"/>
      <c r="S15" s="218"/>
      <c r="T15" s="217"/>
      <c r="U15" s="217"/>
      <c r="V15" s="84"/>
      <c r="W15" s="217"/>
      <c r="X15" s="217"/>
      <c r="Y15" s="218"/>
      <c r="Z15" s="217"/>
      <c r="AA15" s="217"/>
      <c r="AB15" s="218"/>
      <c r="AC15" s="30"/>
      <c r="AD15" s="30"/>
      <c r="AE15" s="248"/>
      <c r="AF15" s="219">
        <v>1.74</v>
      </c>
      <c r="AG15" s="256"/>
      <c r="AH15" s="30"/>
      <c r="AI15" s="30"/>
      <c r="AJ15" s="30"/>
      <c r="AK15" s="30"/>
      <c r="AL15" s="63">
        <v>1.74</v>
      </c>
      <c r="AM15" s="217">
        <v>167</v>
      </c>
      <c r="AN15" s="217">
        <v>98</v>
      </c>
      <c r="AO15" s="30">
        <v>67</v>
      </c>
      <c r="AP15" s="30"/>
      <c r="AQ15" s="217">
        <v>4</v>
      </c>
      <c r="AR15" s="217">
        <v>16</v>
      </c>
      <c r="AS15" s="68"/>
    </row>
    <row r="16" spans="1:45" s="83" customFormat="1" ht="28.5" customHeight="1">
      <c r="A16" s="80">
        <v>4.2</v>
      </c>
      <c r="B16" s="221">
        <v>1</v>
      </c>
      <c r="C16" s="221">
        <v>1</v>
      </c>
      <c r="D16" s="220" t="s">
        <v>160</v>
      </c>
      <c r="E16" s="221"/>
      <c r="F16" s="221"/>
      <c r="G16" s="84"/>
      <c r="H16" s="221"/>
      <c r="I16" s="221"/>
      <c r="J16" s="84"/>
      <c r="K16" s="221"/>
      <c r="L16" s="221"/>
      <c r="M16" s="256"/>
      <c r="N16" s="221">
        <v>11</v>
      </c>
      <c r="O16" s="221">
        <v>11</v>
      </c>
      <c r="P16" s="84">
        <f>O16/N16</f>
        <v>1</v>
      </c>
      <c r="Q16" s="221"/>
      <c r="R16" s="221"/>
      <c r="S16" s="222"/>
      <c r="T16" s="221"/>
      <c r="U16" s="221"/>
      <c r="V16" s="84"/>
      <c r="W16" s="221"/>
      <c r="X16" s="221"/>
      <c r="Y16" s="222"/>
      <c r="Z16" s="221"/>
      <c r="AA16" s="221"/>
      <c r="AB16" s="222"/>
      <c r="AC16" s="30"/>
      <c r="AD16" s="30"/>
      <c r="AE16" s="249"/>
      <c r="AF16" s="232">
        <v>0.21</v>
      </c>
      <c r="AG16" s="256"/>
      <c r="AH16" s="30"/>
      <c r="AI16" s="30"/>
      <c r="AJ16" s="30"/>
      <c r="AK16" s="30"/>
      <c r="AL16" s="63">
        <v>0.21</v>
      </c>
      <c r="AM16" s="217">
        <v>167</v>
      </c>
      <c r="AN16" s="217">
        <v>98</v>
      </c>
      <c r="AO16" s="30">
        <v>67</v>
      </c>
      <c r="AP16" s="30"/>
      <c r="AQ16" s="221">
        <v>1</v>
      </c>
      <c r="AR16" s="221">
        <v>4</v>
      </c>
      <c r="AS16" s="68"/>
    </row>
    <row r="17" spans="1:45" s="83" customFormat="1" ht="51.75" customHeight="1">
      <c r="A17" s="80">
        <v>5</v>
      </c>
      <c r="B17" s="223">
        <f>SUM(B18:B38)</f>
        <v>20</v>
      </c>
      <c r="C17" s="223">
        <f>SUM(C18:C38)</f>
        <v>20</v>
      </c>
      <c r="D17" s="237" t="s">
        <v>161</v>
      </c>
      <c r="E17" s="224">
        <f>SUM(E18:E38)</f>
        <v>13002.93</v>
      </c>
      <c r="F17" s="224">
        <f aca="true" t="shared" si="4" ref="F17:AF17">SUM(F18:F38)</f>
        <v>12875.630000000001</v>
      </c>
      <c r="G17" s="84">
        <f t="shared" si="2"/>
        <v>0.9902098988458755</v>
      </c>
      <c r="H17" s="224">
        <f t="shared" si="4"/>
        <v>0</v>
      </c>
      <c r="I17" s="224">
        <f t="shared" si="4"/>
        <v>0</v>
      </c>
      <c r="J17" s="84"/>
      <c r="K17" s="224">
        <f t="shared" si="4"/>
        <v>1</v>
      </c>
      <c r="L17" s="224">
        <f t="shared" si="4"/>
        <v>1.269</v>
      </c>
      <c r="M17" s="256">
        <f>L17/K17</f>
        <v>1.269</v>
      </c>
      <c r="N17" s="224">
        <f t="shared" si="4"/>
        <v>6373</v>
      </c>
      <c r="O17" s="224">
        <f t="shared" si="4"/>
        <v>13493</v>
      </c>
      <c r="P17" s="84">
        <f>O17/N17</f>
        <v>2.117213243370469</v>
      </c>
      <c r="Q17" s="224">
        <f t="shared" si="4"/>
        <v>0</v>
      </c>
      <c r="R17" s="224">
        <f t="shared" si="4"/>
        <v>0</v>
      </c>
      <c r="S17" s="224">
        <f t="shared" si="4"/>
        <v>0</v>
      </c>
      <c r="T17" s="224">
        <f t="shared" si="4"/>
        <v>5889</v>
      </c>
      <c r="U17" s="224">
        <f t="shared" si="4"/>
        <v>87394</v>
      </c>
      <c r="V17" s="84">
        <f>U17/T17</f>
        <v>14.840210562064867</v>
      </c>
      <c r="W17" s="224">
        <f t="shared" si="4"/>
        <v>0</v>
      </c>
      <c r="X17" s="224">
        <f t="shared" si="4"/>
        <v>0</v>
      </c>
      <c r="Y17" s="224">
        <f t="shared" si="4"/>
        <v>0</v>
      </c>
      <c r="Z17" s="224">
        <f t="shared" si="4"/>
        <v>3364.8</v>
      </c>
      <c r="AA17" s="224">
        <f t="shared" si="4"/>
        <v>3364.8</v>
      </c>
      <c r="AB17" s="224">
        <f t="shared" si="4"/>
        <v>0</v>
      </c>
      <c r="AC17" s="224">
        <f t="shared" si="4"/>
        <v>0</v>
      </c>
      <c r="AD17" s="224">
        <f t="shared" si="4"/>
        <v>0</v>
      </c>
      <c r="AE17" s="224">
        <f t="shared" si="4"/>
        <v>1781.2012</v>
      </c>
      <c r="AF17" s="224">
        <f t="shared" si="4"/>
        <v>1710.687</v>
      </c>
      <c r="AG17" s="256">
        <f t="shared" si="3"/>
        <v>0.9604119961293536</v>
      </c>
      <c r="AH17" s="30"/>
      <c r="AI17" s="30"/>
      <c r="AJ17" s="30"/>
      <c r="AK17" s="30"/>
      <c r="AL17" s="63">
        <v>1710.687</v>
      </c>
      <c r="AM17" s="183">
        <v>167</v>
      </c>
      <c r="AN17" s="217">
        <v>98</v>
      </c>
      <c r="AO17" s="30">
        <v>67</v>
      </c>
      <c r="AP17" s="30"/>
      <c r="AQ17" s="75">
        <v>12443</v>
      </c>
      <c r="AR17" s="75">
        <v>49811</v>
      </c>
      <c r="AS17" s="68"/>
    </row>
    <row r="18" spans="1:45" s="83" customFormat="1" ht="28.5" customHeight="1">
      <c r="A18" s="80">
        <v>5.1</v>
      </c>
      <c r="B18" s="223">
        <v>1</v>
      </c>
      <c r="C18" s="103">
        <v>1</v>
      </c>
      <c r="D18" s="80" t="s">
        <v>162</v>
      </c>
      <c r="E18" s="95">
        <v>1600</v>
      </c>
      <c r="F18" s="95">
        <v>1472.7</v>
      </c>
      <c r="G18" s="84">
        <f t="shared" si="2"/>
        <v>0.9204375</v>
      </c>
      <c r="H18" s="96"/>
      <c r="I18" s="96"/>
      <c r="J18" s="84"/>
      <c r="K18" s="75"/>
      <c r="L18" s="75"/>
      <c r="M18" s="256"/>
      <c r="N18" s="75"/>
      <c r="O18" s="75"/>
      <c r="P18" s="84"/>
      <c r="Q18" s="75"/>
      <c r="R18" s="75"/>
      <c r="S18" s="78"/>
      <c r="T18" s="75"/>
      <c r="U18" s="75"/>
      <c r="V18" s="84"/>
      <c r="W18" s="75"/>
      <c r="X18" s="75"/>
      <c r="Y18" s="78"/>
      <c r="Z18" s="30"/>
      <c r="AA18" s="30"/>
      <c r="AB18" s="79"/>
      <c r="AC18" s="30"/>
      <c r="AD18" s="30"/>
      <c r="AE18" s="105">
        <v>386.3448</v>
      </c>
      <c r="AF18" s="209">
        <v>315.8306</v>
      </c>
      <c r="AG18" s="256">
        <f t="shared" si="3"/>
        <v>0.8174837606200471</v>
      </c>
      <c r="AH18" s="30"/>
      <c r="AI18" s="30"/>
      <c r="AJ18" s="30"/>
      <c r="AK18" s="30"/>
      <c r="AL18" s="63">
        <v>315.83</v>
      </c>
      <c r="AM18" s="75">
        <v>167</v>
      </c>
      <c r="AN18" s="217">
        <v>98</v>
      </c>
      <c r="AO18" s="30">
        <v>67</v>
      </c>
      <c r="AP18" s="30"/>
      <c r="AQ18" s="75">
        <v>2067</v>
      </c>
      <c r="AR18" s="75">
        <v>8268</v>
      </c>
      <c r="AS18" s="68"/>
    </row>
    <row r="19" spans="1:45" s="83" customFormat="1" ht="28.5" customHeight="1">
      <c r="A19" s="80">
        <v>5.2</v>
      </c>
      <c r="B19" s="223">
        <v>1</v>
      </c>
      <c r="C19" s="103">
        <v>1</v>
      </c>
      <c r="D19" s="220" t="s">
        <v>163</v>
      </c>
      <c r="E19" s="95">
        <v>2633</v>
      </c>
      <c r="F19" s="95">
        <v>2633</v>
      </c>
      <c r="G19" s="84">
        <f t="shared" si="2"/>
        <v>1</v>
      </c>
      <c r="H19" s="96"/>
      <c r="I19" s="96"/>
      <c r="J19" s="84"/>
      <c r="K19" s="75"/>
      <c r="L19" s="75"/>
      <c r="M19" s="256"/>
      <c r="N19" s="75"/>
      <c r="O19" s="75"/>
      <c r="P19" s="84"/>
      <c r="Q19" s="75"/>
      <c r="R19" s="75"/>
      <c r="S19" s="78"/>
      <c r="T19" s="75"/>
      <c r="U19" s="75"/>
      <c r="V19" s="84"/>
      <c r="W19" s="75"/>
      <c r="X19" s="75"/>
      <c r="Y19" s="78"/>
      <c r="Z19" s="30"/>
      <c r="AA19" s="30"/>
      <c r="AB19" s="79"/>
      <c r="AC19" s="30"/>
      <c r="AD19" s="30"/>
      <c r="AE19" s="96">
        <v>79</v>
      </c>
      <c r="AF19" s="96">
        <v>79</v>
      </c>
      <c r="AG19" s="84">
        <f t="shared" si="3"/>
        <v>1</v>
      </c>
      <c r="AH19" s="30"/>
      <c r="AI19" s="30"/>
      <c r="AJ19" s="30"/>
      <c r="AK19" s="30"/>
      <c r="AL19" s="63">
        <v>79</v>
      </c>
      <c r="AM19" s="75">
        <v>167</v>
      </c>
      <c r="AN19" s="217">
        <v>98</v>
      </c>
      <c r="AO19" s="30">
        <v>67</v>
      </c>
      <c r="AP19" s="30"/>
      <c r="AQ19" s="75">
        <v>1820</v>
      </c>
      <c r="AR19" s="75">
        <v>7280</v>
      </c>
      <c r="AS19" s="68"/>
    </row>
    <row r="20" spans="1:45" s="83" customFormat="1" ht="28.5" customHeight="1">
      <c r="A20" s="121">
        <v>5.3</v>
      </c>
      <c r="B20" s="223">
        <v>1</v>
      </c>
      <c r="C20" s="103">
        <v>1</v>
      </c>
      <c r="D20" s="220" t="s">
        <v>164</v>
      </c>
      <c r="E20" s="95">
        <v>970.1</v>
      </c>
      <c r="F20" s="95">
        <v>970.1</v>
      </c>
      <c r="G20" s="84">
        <f t="shared" si="2"/>
        <v>1</v>
      </c>
      <c r="H20" s="96"/>
      <c r="I20" s="96"/>
      <c r="J20" s="84"/>
      <c r="K20" s="75"/>
      <c r="L20" s="75"/>
      <c r="M20" s="256"/>
      <c r="N20" s="75"/>
      <c r="O20" s="75"/>
      <c r="P20" s="84"/>
      <c r="Q20" s="75"/>
      <c r="R20" s="75"/>
      <c r="S20" s="78"/>
      <c r="T20" s="75"/>
      <c r="U20" s="75"/>
      <c r="V20" s="84"/>
      <c r="W20" s="75"/>
      <c r="X20" s="75"/>
      <c r="Y20" s="78"/>
      <c r="Z20" s="30"/>
      <c r="AA20" s="30"/>
      <c r="AB20" s="79"/>
      <c r="AC20" s="75"/>
      <c r="AD20" s="75"/>
      <c r="AE20" s="105">
        <v>51.3436</v>
      </c>
      <c r="AF20" s="209">
        <v>51.3436</v>
      </c>
      <c r="AG20" s="84">
        <f t="shared" si="3"/>
        <v>1</v>
      </c>
      <c r="AH20" s="75"/>
      <c r="AI20" s="75"/>
      <c r="AJ20" s="75"/>
      <c r="AK20" s="75"/>
      <c r="AL20" s="99">
        <v>51.34</v>
      </c>
      <c r="AM20" s="75">
        <v>167</v>
      </c>
      <c r="AN20" s="217">
        <v>98</v>
      </c>
      <c r="AO20" s="30">
        <v>67</v>
      </c>
      <c r="AP20" s="75"/>
      <c r="AQ20" s="75">
        <v>321</v>
      </c>
      <c r="AR20" s="75">
        <v>1284</v>
      </c>
      <c r="AS20" s="75"/>
    </row>
    <row r="21" spans="1:45" s="83" customFormat="1" ht="28.5" customHeight="1">
      <c r="A21" s="80">
        <v>5.4</v>
      </c>
      <c r="B21" s="223">
        <v>1</v>
      </c>
      <c r="C21" s="103">
        <v>1</v>
      </c>
      <c r="D21" s="220" t="s">
        <v>165</v>
      </c>
      <c r="E21" s="95">
        <v>299.5</v>
      </c>
      <c r="F21" s="95">
        <v>299.5</v>
      </c>
      <c r="G21" s="84">
        <f t="shared" si="2"/>
        <v>1</v>
      </c>
      <c r="H21" s="96"/>
      <c r="I21" s="96"/>
      <c r="J21" s="84"/>
      <c r="K21" s="75"/>
      <c r="L21" s="75"/>
      <c r="M21" s="256"/>
      <c r="N21" s="75"/>
      <c r="O21" s="75"/>
      <c r="P21" s="84"/>
      <c r="Q21" s="75"/>
      <c r="R21" s="75"/>
      <c r="S21" s="78"/>
      <c r="T21" s="75"/>
      <c r="U21" s="75"/>
      <c r="V21" s="84"/>
      <c r="W21" s="75"/>
      <c r="X21" s="75"/>
      <c r="Y21" s="78"/>
      <c r="Z21" s="30"/>
      <c r="AA21" s="30"/>
      <c r="AB21" s="79"/>
      <c r="AC21" s="75"/>
      <c r="AD21" s="75"/>
      <c r="AE21" s="105">
        <v>22.884</v>
      </c>
      <c r="AF21" s="209">
        <v>22.884</v>
      </c>
      <c r="AG21" s="84">
        <f t="shared" si="3"/>
        <v>1</v>
      </c>
      <c r="AH21" s="75"/>
      <c r="AI21" s="75"/>
      <c r="AJ21" s="75"/>
      <c r="AK21" s="75"/>
      <c r="AL21" s="75">
        <v>22.88</v>
      </c>
      <c r="AM21" s="75">
        <v>167</v>
      </c>
      <c r="AN21" s="217">
        <v>98</v>
      </c>
      <c r="AO21" s="30">
        <v>67</v>
      </c>
      <c r="AP21" s="75"/>
      <c r="AQ21" s="75">
        <v>69</v>
      </c>
      <c r="AR21" s="75">
        <v>276</v>
      </c>
      <c r="AS21" s="82"/>
    </row>
    <row r="22" spans="1:45" s="83" customFormat="1" ht="28.5" customHeight="1">
      <c r="A22" s="80">
        <v>5.5</v>
      </c>
      <c r="B22" s="223">
        <v>1</v>
      </c>
      <c r="C22" s="103">
        <v>1</v>
      </c>
      <c r="D22" s="220" t="s">
        <v>166</v>
      </c>
      <c r="E22" s="95">
        <v>31.6</v>
      </c>
      <c r="F22" s="95">
        <v>31.6</v>
      </c>
      <c r="G22" s="84">
        <f t="shared" si="2"/>
        <v>1</v>
      </c>
      <c r="H22" s="96"/>
      <c r="I22" s="96"/>
      <c r="J22" s="84"/>
      <c r="K22" s="75"/>
      <c r="L22" s="75"/>
      <c r="M22" s="256"/>
      <c r="N22" s="75"/>
      <c r="O22" s="75"/>
      <c r="P22" s="84"/>
      <c r="Q22" s="75"/>
      <c r="R22" s="75"/>
      <c r="S22" s="78"/>
      <c r="T22" s="75"/>
      <c r="U22" s="75"/>
      <c r="V22" s="84"/>
      <c r="W22" s="75"/>
      <c r="X22" s="75"/>
      <c r="Y22" s="78"/>
      <c r="Z22" s="30"/>
      <c r="AA22" s="30"/>
      <c r="AB22" s="79"/>
      <c r="AC22" s="75"/>
      <c r="AD22" s="75"/>
      <c r="AE22" s="105">
        <v>2.97</v>
      </c>
      <c r="AF22" s="209">
        <v>2.97</v>
      </c>
      <c r="AG22" s="84">
        <f t="shared" si="3"/>
        <v>1</v>
      </c>
      <c r="AH22" s="75"/>
      <c r="AI22" s="75"/>
      <c r="AJ22" s="75"/>
      <c r="AK22" s="75"/>
      <c r="AL22" s="75">
        <v>2.97</v>
      </c>
      <c r="AM22" s="75">
        <v>167</v>
      </c>
      <c r="AN22" s="217">
        <v>98</v>
      </c>
      <c r="AO22" s="30">
        <v>67</v>
      </c>
      <c r="AP22" s="75"/>
      <c r="AQ22" s="75">
        <v>23</v>
      </c>
      <c r="AR22" s="75">
        <v>92</v>
      </c>
      <c r="AS22" s="82"/>
    </row>
    <row r="23" spans="1:45" s="83" customFormat="1" ht="28.5" customHeight="1">
      <c r="A23" s="121">
        <v>5.6</v>
      </c>
      <c r="B23" s="223">
        <v>1</v>
      </c>
      <c r="C23" s="103">
        <v>1</v>
      </c>
      <c r="D23" s="220" t="s">
        <v>167</v>
      </c>
      <c r="E23" s="95"/>
      <c r="F23" s="95"/>
      <c r="G23" s="84"/>
      <c r="H23" s="96"/>
      <c r="I23" s="96"/>
      <c r="J23" s="84"/>
      <c r="K23" s="75"/>
      <c r="L23" s="75"/>
      <c r="M23" s="256"/>
      <c r="N23" s="75"/>
      <c r="O23" s="75"/>
      <c r="P23" s="84"/>
      <c r="Q23" s="75"/>
      <c r="R23" s="75"/>
      <c r="S23" s="78"/>
      <c r="T23" s="75">
        <v>5889</v>
      </c>
      <c r="U23" s="75">
        <v>87394</v>
      </c>
      <c r="V23" s="84">
        <f>U23/T23</f>
        <v>14.840210562064867</v>
      </c>
      <c r="W23" s="75"/>
      <c r="X23" s="75"/>
      <c r="Y23" s="78"/>
      <c r="Z23" s="30"/>
      <c r="AA23" s="30"/>
      <c r="AB23" s="79"/>
      <c r="AC23" s="75"/>
      <c r="AD23" s="75"/>
      <c r="AE23" s="105">
        <v>26.4233</v>
      </c>
      <c r="AF23" s="209">
        <v>26.4233</v>
      </c>
      <c r="AG23" s="84">
        <f t="shared" si="3"/>
        <v>1</v>
      </c>
      <c r="AH23" s="75"/>
      <c r="AI23" s="75"/>
      <c r="AJ23" s="75"/>
      <c r="AK23" s="75"/>
      <c r="AL23" s="75">
        <v>26.42</v>
      </c>
      <c r="AM23" s="75">
        <v>167</v>
      </c>
      <c r="AN23" s="217">
        <v>98</v>
      </c>
      <c r="AO23" s="30">
        <v>67</v>
      </c>
      <c r="AP23" s="75"/>
      <c r="AQ23" s="75">
        <v>40</v>
      </c>
      <c r="AR23" s="75">
        <v>160</v>
      </c>
      <c r="AS23" s="82"/>
    </row>
    <row r="24" spans="1:45" s="83" customFormat="1" ht="28.5" customHeight="1">
      <c r="A24" s="80">
        <v>5.7</v>
      </c>
      <c r="B24" s="223">
        <v>1</v>
      </c>
      <c r="C24" s="103">
        <v>1</v>
      </c>
      <c r="D24" s="220" t="s">
        <v>168</v>
      </c>
      <c r="E24" s="95">
        <v>65.55</v>
      </c>
      <c r="F24" s="95">
        <v>65.55</v>
      </c>
      <c r="G24" s="84">
        <f t="shared" si="2"/>
        <v>1</v>
      </c>
      <c r="H24" s="96"/>
      <c r="I24" s="96"/>
      <c r="J24" s="84"/>
      <c r="K24" s="75"/>
      <c r="L24" s="75"/>
      <c r="M24" s="256"/>
      <c r="N24" s="75"/>
      <c r="O24" s="75"/>
      <c r="P24" s="84"/>
      <c r="Q24" s="75"/>
      <c r="R24" s="75"/>
      <c r="S24" s="78"/>
      <c r="T24" s="75"/>
      <c r="U24" s="75"/>
      <c r="V24" s="78"/>
      <c r="W24" s="75"/>
      <c r="X24" s="75"/>
      <c r="Y24" s="78"/>
      <c r="Z24" s="30"/>
      <c r="AA24" s="30"/>
      <c r="AB24" s="79"/>
      <c r="AC24" s="75"/>
      <c r="AD24" s="75"/>
      <c r="AE24" s="105">
        <v>6.495</v>
      </c>
      <c r="AF24" s="209">
        <v>6.495</v>
      </c>
      <c r="AG24" s="84">
        <f t="shared" si="3"/>
        <v>1</v>
      </c>
      <c r="AH24" s="75"/>
      <c r="AI24" s="75"/>
      <c r="AJ24" s="75"/>
      <c r="AK24" s="75"/>
      <c r="AL24" s="75">
        <v>6.5</v>
      </c>
      <c r="AM24" s="75">
        <v>167</v>
      </c>
      <c r="AN24" s="217">
        <v>98</v>
      </c>
      <c r="AO24" s="30">
        <v>67</v>
      </c>
      <c r="AP24" s="75"/>
      <c r="AQ24" s="75">
        <v>16</v>
      </c>
      <c r="AR24" s="75">
        <v>99</v>
      </c>
      <c r="AS24" s="82"/>
    </row>
    <row r="25" spans="1:45" s="83" customFormat="1" ht="28.5" customHeight="1">
      <c r="A25" s="80">
        <v>5.8</v>
      </c>
      <c r="B25" s="223">
        <v>1</v>
      </c>
      <c r="C25" s="103">
        <v>1</v>
      </c>
      <c r="D25" s="220" t="s">
        <v>169</v>
      </c>
      <c r="E25" s="95">
        <v>45.5</v>
      </c>
      <c r="F25" s="95">
        <v>45.5</v>
      </c>
      <c r="G25" s="84">
        <f t="shared" si="2"/>
        <v>1</v>
      </c>
      <c r="H25" s="96"/>
      <c r="I25" s="96"/>
      <c r="J25" s="84"/>
      <c r="K25" s="75"/>
      <c r="L25" s="75"/>
      <c r="M25" s="256"/>
      <c r="N25" s="75"/>
      <c r="O25" s="75"/>
      <c r="P25" s="84"/>
      <c r="Q25" s="75"/>
      <c r="R25" s="75"/>
      <c r="S25" s="78"/>
      <c r="T25" s="75"/>
      <c r="U25" s="75"/>
      <c r="V25" s="78"/>
      <c r="W25" s="75"/>
      <c r="X25" s="75"/>
      <c r="Y25" s="78"/>
      <c r="Z25" s="30"/>
      <c r="AA25" s="30"/>
      <c r="AB25" s="79"/>
      <c r="AC25" s="75"/>
      <c r="AD25" s="75"/>
      <c r="AE25" s="105">
        <v>3.64</v>
      </c>
      <c r="AF25" s="209">
        <v>3.64</v>
      </c>
      <c r="AG25" s="84">
        <f t="shared" si="3"/>
        <v>1</v>
      </c>
      <c r="AH25" s="75"/>
      <c r="AI25" s="75"/>
      <c r="AJ25" s="75"/>
      <c r="AK25" s="75"/>
      <c r="AL25" s="75">
        <v>3.64</v>
      </c>
      <c r="AM25" s="75">
        <v>167</v>
      </c>
      <c r="AN25" s="217">
        <v>98</v>
      </c>
      <c r="AO25" s="30">
        <v>67</v>
      </c>
      <c r="AP25" s="75"/>
      <c r="AQ25" s="75">
        <v>12</v>
      </c>
      <c r="AR25" s="75">
        <v>48</v>
      </c>
      <c r="AS25" s="82"/>
    </row>
    <row r="26" spans="1:45" s="83" customFormat="1" ht="28.5" customHeight="1">
      <c r="A26" s="80">
        <v>5.9</v>
      </c>
      <c r="B26" s="223">
        <v>1</v>
      </c>
      <c r="C26" s="103">
        <v>1</v>
      </c>
      <c r="D26" s="220" t="s">
        <v>159</v>
      </c>
      <c r="E26" s="95"/>
      <c r="F26" s="95"/>
      <c r="G26" s="84"/>
      <c r="H26" s="96"/>
      <c r="I26" s="96"/>
      <c r="J26" s="84"/>
      <c r="K26" s="75"/>
      <c r="L26" s="75"/>
      <c r="M26" s="256"/>
      <c r="N26" s="75">
        <v>3770</v>
      </c>
      <c r="O26" s="75">
        <v>9399</v>
      </c>
      <c r="P26" s="84">
        <f>O26/N26</f>
        <v>2.4931034482758623</v>
      </c>
      <c r="Q26" s="75"/>
      <c r="R26" s="75"/>
      <c r="S26" s="78"/>
      <c r="T26" s="75"/>
      <c r="U26" s="75"/>
      <c r="V26" s="78"/>
      <c r="W26" s="75"/>
      <c r="X26" s="75"/>
      <c r="Y26" s="78"/>
      <c r="Z26" s="30"/>
      <c r="AA26" s="30"/>
      <c r="AB26" s="79"/>
      <c r="AC26" s="75"/>
      <c r="AD26" s="75"/>
      <c r="AE26" s="105">
        <v>536.483</v>
      </c>
      <c r="AF26" s="209">
        <v>536.483</v>
      </c>
      <c r="AG26" s="84">
        <f t="shared" si="3"/>
        <v>1</v>
      </c>
      <c r="AH26" s="75"/>
      <c r="AI26" s="75"/>
      <c r="AJ26" s="75"/>
      <c r="AK26" s="75"/>
      <c r="AL26" s="75">
        <v>536.48</v>
      </c>
      <c r="AM26" s="75">
        <v>167</v>
      </c>
      <c r="AN26" s="217">
        <v>98</v>
      </c>
      <c r="AO26" s="30">
        <v>67</v>
      </c>
      <c r="AP26" s="75"/>
      <c r="AQ26" s="75">
        <v>3511</v>
      </c>
      <c r="AR26" s="75">
        <v>14044</v>
      </c>
      <c r="AS26" s="82"/>
    </row>
    <row r="27" spans="1:45" s="83" customFormat="1" ht="28.5" customHeight="1">
      <c r="A27" s="186" t="s">
        <v>181</v>
      </c>
      <c r="B27" s="223">
        <v>1</v>
      </c>
      <c r="C27" s="103">
        <v>1</v>
      </c>
      <c r="D27" s="220" t="s">
        <v>170</v>
      </c>
      <c r="E27" s="95"/>
      <c r="F27" s="95"/>
      <c r="G27" s="84"/>
      <c r="H27" s="96"/>
      <c r="I27" s="96"/>
      <c r="J27" s="84"/>
      <c r="K27" s="75"/>
      <c r="L27" s="75"/>
      <c r="M27" s="256"/>
      <c r="N27" s="75">
        <v>1421</v>
      </c>
      <c r="O27" s="75">
        <v>2289</v>
      </c>
      <c r="P27" s="84">
        <f>O27/N27</f>
        <v>1.6108374384236452</v>
      </c>
      <c r="Q27" s="75"/>
      <c r="R27" s="75"/>
      <c r="S27" s="78"/>
      <c r="T27" s="75"/>
      <c r="U27" s="75"/>
      <c r="V27" s="78"/>
      <c r="W27" s="75"/>
      <c r="X27" s="75"/>
      <c r="Y27" s="78"/>
      <c r="Z27" s="30"/>
      <c r="AA27" s="30"/>
      <c r="AB27" s="79"/>
      <c r="AC27" s="75"/>
      <c r="AD27" s="75"/>
      <c r="AE27" s="105">
        <v>451.1198</v>
      </c>
      <c r="AF27" s="209">
        <v>451.1198</v>
      </c>
      <c r="AG27" s="84">
        <f t="shared" si="3"/>
        <v>1</v>
      </c>
      <c r="AH27" s="75"/>
      <c r="AI27" s="75"/>
      <c r="AJ27" s="75"/>
      <c r="AK27" s="75"/>
      <c r="AL27" s="75">
        <v>451.12</v>
      </c>
      <c r="AM27" s="75">
        <v>167</v>
      </c>
      <c r="AN27" s="217">
        <v>98</v>
      </c>
      <c r="AO27" s="30">
        <v>67</v>
      </c>
      <c r="AP27" s="75"/>
      <c r="AQ27" s="75">
        <v>1055</v>
      </c>
      <c r="AR27" s="75">
        <v>4220</v>
      </c>
      <c r="AS27" s="82"/>
    </row>
    <row r="28" spans="1:45" s="83" customFormat="1" ht="28.5" customHeight="1">
      <c r="A28" s="80">
        <v>5.11</v>
      </c>
      <c r="B28" s="223">
        <v>1</v>
      </c>
      <c r="C28" s="103">
        <v>1</v>
      </c>
      <c r="D28" s="220" t="s">
        <v>160</v>
      </c>
      <c r="E28" s="95"/>
      <c r="F28" s="95"/>
      <c r="G28" s="84"/>
      <c r="H28" s="96"/>
      <c r="I28" s="96"/>
      <c r="J28" s="84"/>
      <c r="K28" s="75"/>
      <c r="L28" s="75"/>
      <c r="M28" s="256"/>
      <c r="N28" s="75">
        <v>576</v>
      </c>
      <c r="O28" s="75">
        <v>951</v>
      </c>
      <c r="P28" s="84">
        <f>O28/N28</f>
        <v>1.6510416666666667</v>
      </c>
      <c r="Q28" s="75"/>
      <c r="R28" s="75"/>
      <c r="S28" s="78"/>
      <c r="T28" s="75"/>
      <c r="U28" s="75"/>
      <c r="V28" s="78"/>
      <c r="W28" s="75"/>
      <c r="X28" s="75"/>
      <c r="Y28" s="78"/>
      <c r="Z28" s="30"/>
      <c r="AA28" s="30"/>
      <c r="AB28" s="79"/>
      <c r="AC28" s="75"/>
      <c r="AD28" s="75"/>
      <c r="AE28" s="105">
        <v>13.02</v>
      </c>
      <c r="AF28" s="209">
        <v>13.02</v>
      </c>
      <c r="AG28" s="84">
        <f t="shared" si="3"/>
        <v>1</v>
      </c>
      <c r="AH28" s="75"/>
      <c r="AI28" s="75"/>
      <c r="AJ28" s="75"/>
      <c r="AK28" s="75"/>
      <c r="AL28" s="75">
        <v>13.02</v>
      </c>
      <c r="AM28" s="75">
        <v>167</v>
      </c>
      <c r="AN28" s="217">
        <v>98</v>
      </c>
      <c r="AO28" s="30">
        <v>67</v>
      </c>
      <c r="AP28" s="75"/>
      <c r="AQ28" s="75">
        <v>10</v>
      </c>
      <c r="AR28" s="75">
        <v>42</v>
      </c>
      <c r="AS28" s="82"/>
    </row>
    <row r="29" spans="1:45" s="83" customFormat="1" ht="28.5" customHeight="1">
      <c r="A29" s="80">
        <v>5.12</v>
      </c>
      <c r="B29" s="223">
        <v>1</v>
      </c>
      <c r="C29" s="103">
        <v>1</v>
      </c>
      <c r="D29" s="220" t="s">
        <v>171</v>
      </c>
      <c r="E29" s="95"/>
      <c r="F29" s="95"/>
      <c r="G29" s="84"/>
      <c r="H29" s="96"/>
      <c r="I29" s="96"/>
      <c r="J29" s="84"/>
      <c r="K29" s="75"/>
      <c r="L29" s="75"/>
      <c r="M29" s="256"/>
      <c r="N29" s="75">
        <v>606</v>
      </c>
      <c r="O29" s="75">
        <v>854</v>
      </c>
      <c r="P29" s="84">
        <f>O29/N29</f>
        <v>1.4092409240924093</v>
      </c>
      <c r="Q29" s="75"/>
      <c r="R29" s="75"/>
      <c r="S29" s="78"/>
      <c r="T29" s="75"/>
      <c r="U29" s="75"/>
      <c r="V29" s="78"/>
      <c r="W29" s="75"/>
      <c r="X29" s="75"/>
      <c r="Y29" s="78"/>
      <c r="Z29" s="30"/>
      <c r="AA29" s="30"/>
      <c r="AB29" s="79"/>
      <c r="AC29" s="75"/>
      <c r="AD29" s="75"/>
      <c r="AE29" s="105">
        <v>38.43</v>
      </c>
      <c r="AF29" s="209">
        <v>38.43</v>
      </c>
      <c r="AG29" s="84">
        <f t="shared" si="3"/>
        <v>1</v>
      </c>
      <c r="AH29" s="75"/>
      <c r="AI29" s="75"/>
      <c r="AJ29" s="75"/>
      <c r="AK29" s="75"/>
      <c r="AL29" s="75">
        <v>38.43</v>
      </c>
      <c r="AM29" s="75">
        <v>167</v>
      </c>
      <c r="AN29" s="217">
        <v>98</v>
      </c>
      <c r="AO29" s="30">
        <v>67</v>
      </c>
      <c r="AP29" s="75"/>
      <c r="AQ29" s="75">
        <v>74</v>
      </c>
      <c r="AR29" s="75">
        <v>296</v>
      </c>
      <c r="AS29" s="82"/>
    </row>
    <row r="30" spans="1:45" s="83" customFormat="1" ht="28.5" customHeight="1">
      <c r="A30" s="121">
        <v>5.13</v>
      </c>
      <c r="B30" s="223">
        <v>1</v>
      </c>
      <c r="C30" s="103">
        <v>1</v>
      </c>
      <c r="D30" s="220" t="s">
        <v>172</v>
      </c>
      <c r="E30" s="95">
        <v>4500</v>
      </c>
      <c r="F30" s="95">
        <v>4500</v>
      </c>
      <c r="G30" s="84">
        <f t="shared" si="2"/>
        <v>1</v>
      </c>
      <c r="H30" s="96"/>
      <c r="I30" s="96"/>
      <c r="J30" s="84"/>
      <c r="K30" s="75"/>
      <c r="L30" s="75"/>
      <c r="M30" s="256"/>
      <c r="N30" s="75"/>
      <c r="O30" s="75"/>
      <c r="P30" s="84"/>
      <c r="Q30" s="75"/>
      <c r="R30" s="75"/>
      <c r="S30" s="78"/>
      <c r="T30" s="75"/>
      <c r="U30" s="75"/>
      <c r="V30" s="78"/>
      <c r="W30" s="75"/>
      <c r="X30" s="75"/>
      <c r="Y30" s="78"/>
      <c r="Z30" s="30"/>
      <c r="AA30" s="30"/>
      <c r="AB30" s="79"/>
      <c r="AC30" s="75"/>
      <c r="AD30" s="75"/>
      <c r="AE30" s="96">
        <v>90</v>
      </c>
      <c r="AF30" s="96">
        <v>90</v>
      </c>
      <c r="AG30" s="84">
        <f t="shared" si="3"/>
        <v>1</v>
      </c>
      <c r="AH30" s="75"/>
      <c r="AI30" s="75"/>
      <c r="AJ30" s="75"/>
      <c r="AK30" s="75"/>
      <c r="AL30" s="75">
        <v>90</v>
      </c>
      <c r="AM30" s="75">
        <v>167</v>
      </c>
      <c r="AN30" s="217">
        <v>98</v>
      </c>
      <c r="AO30" s="30">
        <v>67</v>
      </c>
      <c r="AP30" s="75"/>
      <c r="AQ30" s="75">
        <v>1902</v>
      </c>
      <c r="AR30" s="75">
        <v>7608</v>
      </c>
      <c r="AS30" s="82"/>
    </row>
    <row r="31" spans="1:45" s="83" customFormat="1" ht="28.5" customHeight="1">
      <c r="A31" s="80">
        <v>5.14</v>
      </c>
      <c r="B31" s="223">
        <v>1</v>
      </c>
      <c r="C31" s="103">
        <v>1</v>
      </c>
      <c r="D31" s="220" t="s">
        <v>173</v>
      </c>
      <c r="E31" s="95">
        <v>155.86</v>
      </c>
      <c r="F31" s="95">
        <v>155.86</v>
      </c>
      <c r="G31" s="84">
        <f t="shared" si="2"/>
        <v>1</v>
      </c>
      <c r="H31" s="96"/>
      <c r="I31" s="96"/>
      <c r="J31" s="84"/>
      <c r="K31" s="75"/>
      <c r="L31" s="75"/>
      <c r="M31" s="256"/>
      <c r="N31" s="75"/>
      <c r="O31" s="75"/>
      <c r="P31" s="84"/>
      <c r="Q31" s="75"/>
      <c r="R31" s="75"/>
      <c r="S31" s="78"/>
      <c r="T31" s="75"/>
      <c r="U31" s="75"/>
      <c r="V31" s="78"/>
      <c r="W31" s="75"/>
      <c r="X31" s="75"/>
      <c r="Y31" s="78"/>
      <c r="Z31" s="30"/>
      <c r="AA31" s="30"/>
      <c r="AB31" s="79"/>
      <c r="AC31" s="75"/>
      <c r="AD31" s="75"/>
      <c r="AE31" s="105">
        <v>3.514</v>
      </c>
      <c r="AF31" s="209">
        <v>3.514</v>
      </c>
      <c r="AG31" s="84">
        <f t="shared" si="3"/>
        <v>1</v>
      </c>
      <c r="AH31" s="75"/>
      <c r="AI31" s="75"/>
      <c r="AJ31" s="75"/>
      <c r="AK31" s="75"/>
      <c r="AL31" s="75">
        <v>3.51</v>
      </c>
      <c r="AM31" s="75">
        <v>167</v>
      </c>
      <c r="AN31" s="217">
        <v>98</v>
      </c>
      <c r="AO31" s="30">
        <v>67</v>
      </c>
      <c r="AP31" s="75"/>
      <c r="AQ31" s="75">
        <v>15</v>
      </c>
      <c r="AR31" s="75">
        <v>62</v>
      </c>
      <c r="AS31" s="82"/>
    </row>
    <row r="32" spans="1:45" s="83" customFormat="1" ht="28.5" customHeight="1">
      <c r="A32" s="80">
        <v>5.15</v>
      </c>
      <c r="B32" s="223">
        <v>1</v>
      </c>
      <c r="C32" s="103">
        <v>1</v>
      </c>
      <c r="D32" s="220" t="s">
        <v>174</v>
      </c>
      <c r="E32" s="225"/>
      <c r="F32" s="225"/>
      <c r="G32" s="84"/>
      <c r="H32" s="225"/>
      <c r="I32" s="225"/>
      <c r="J32" s="84"/>
      <c r="K32" s="225">
        <v>1</v>
      </c>
      <c r="L32" s="225">
        <v>1.269</v>
      </c>
      <c r="M32" s="256">
        <f>L32/K32</f>
        <v>1.269</v>
      </c>
      <c r="N32" s="225"/>
      <c r="O32" s="225"/>
      <c r="P32" s="84"/>
      <c r="Q32" s="225"/>
      <c r="R32" s="225"/>
      <c r="S32" s="226"/>
      <c r="T32" s="225"/>
      <c r="U32" s="225"/>
      <c r="V32" s="226"/>
      <c r="W32" s="225"/>
      <c r="X32" s="225"/>
      <c r="Y32" s="226"/>
      <c r="Z32" s="225"/>
      <c r="AA32" s="225"/>
      <c r="AB32" s="226"/>
      <c r="AC32" s="75"/>
      <c r="AD32" s="75"/>
      <c r="AE32" s="227">
        <v>4.755</v>
      </c>
      <c r="AF32" s="228">
        <v>4.755</v>
      </c>
      <c r="AG32" s="84">
        <f t="shared" si="3"/>
        <v>1</v>
      </c>
      <c r="AH32" s="75"/>
      <c r="AI32" s="75"/>
      <c r="AJ32" s="75"/>
      <c r="AK32" s="75"/>
      <c r="AL32" s="75">
        <v>4.76</v>
      </c>
      <c r="AM32" s="75">
        <v>167</v>
      </c>
      <c r="AN32" s="217">
        <v>98</v>
      </c>
      <c r="AO32" s="30">
        <v>67</v>
      </c>
      <c r="AP32" s="75"/>
      <c r="AQ32" s="225">
        <v>49</v>
      </c>
      <c r="AR32" s="225">
        <v>196</v>
      </c>
      <c r="AS32" s="82"/>
    </row>
    <row r="33" spans="1:45" s="83" customFormat="1" ht="28.5" customHeight="1">
      <c r="A33" s="80">
        <v>5.16</v>
      </c>
      <c r="B33" s="223">
        <v>1</v>
      </c>
      <c r="C33" s="103">
        <v>1</v>
      </c>
      <c r="D33" s="220" t="s">
        <v>175</v>
      </c>
      <c r="E33" s="229">
        <v>1653</v>
      </c>
      <c r="F33" s="229">
        <v>1653</v>
      </c>
      <c r="G33" s="84">
        <f t="shared" si="2"/>
        <v>1</v>
      </c>
      <c r="H33" s="229"/>
      <c r="I33" s="229"/>
      <c r="J33" s="84"/>
      <c r="K33" s="229"/>
      <c r="L33" s="229"/>
      <c r="M33" s="256"/>
      <c r="N33" s="229"/>
      <c r="O33" s="229"/>
      <c r="P33" s="84"/>
      <c r="Q33" s="229"/>
      <c r="R33" s="229"/>
      <c r="S33" s="222"/>
      <c r="T33" s="229"/>
      <c r="U33" s="229"/>
      <c r="V33" s="222"/>
      <c r="W33" s="229"/>
      <c r="X33" s="229"/>
      <c r="Y33" s="229"/>
      <c r="Z33" s="229"/>
      <c r="AA33" s="229"/>
      <c r="AB33" s="222"/>
      <c r="AC33" s="75"/>
      <c r="AD33" s="75"/>
      <c r="AE33" s="231">
        <v>49.6</v>
      </c>
      <c r="AF33" s="232">
        <v>49.6</v>
      </c>
      <c r="AG33" s="84">
        <f t="shared" si="3"/>
        <v>1</v>
      </c>
      <c r="AH33" s="75"/>
      <c r="AI33" s="75"/>
      <c r="AJ33" s="75"/>
      <c r="AK33" s="75"/>
      <c r="AL33" s="75">
        <v>49.6</v>
      </c>
      <c r="AM33" s="75">
        <v>167</v>
      </c>
      <c r="AN33" s="217">
        <v>98</v>
      </c>
      <c r="AO33" s="30">
        <v>67</v>
      </c>
      <c r="AP33" s="75"/>
      <c r="AQ33" s="229">
        <v>1192</v>
      </c>
      <c r="AR33" s="229">
        <v>4768</v>
      </c>
      <c r="AS33" s="82"/>
    </row>
    <row r="34" spans="1:45" s="83" customFormat="1" ht="28.5" customHeight="1">
      <c r="A34" s="121">
        <v>5.17</v>
      </c>
      <c r="B34" s="223">
        <v>1</v>
      </c>
      <c r="C34" s="103">
        <v>1</v>
      </c>
      <c r="D34" s="220" t="s">
        <v>176</v>
      </c>
      <c r="E34" s="229">
        <v>268.32</v>
      </c>
      <c r="F34" s="229">
        <v>268.32</v>
      </c>
      <c r="G34" s="84">
        <f t="shared" si="2"/>
        <v>1</v>
      </c>
      <c r="H34" s="229"/>
      <c r="I34" s="229"/>
      <c r="J34" s="84"/>
      <c r="K34" s="229"/>
      <c r="L34" s="229"/>
      <c r="M34" s="256"/>
      <c r="N34" s="229"/>
      <c r="O34" s="229"/>
      <c r="P34" s="84"/>
      <c r="Q34" s="229"/>
      <c r="R34" s="229"/>
      <c r="S34" s="222"/>
      <c r="T34" s="229"/>
      <c r="U34" s="229"/>
      <c r="V34" s="222"/>
      <c r="W34" s="229"/>
      <c r="X34" s="229"/>
      <c r="Y34" s="230"/>
      <c r="Z34" s="229"/>
      <c r="AA34" s="229"/>
      <c r="AB34" s="222"/>
      <c r="AC34" s="75"/>
      <c r="AD34" s="75"/>
      <c r="AE34" s="233">
        <v>5.3544</v>
      </c>
      <c r="AF34" s="234">
        <v>5.3544</v>
      </c>
      <c r="AG34" s="84">
        <f t="shared" si="3"/>
        <v>1</v>
      </c>
      <c r="AH34" s="75"/>
      <c r="AI34" s="75"/>
      <c r="AJ34" s="75"/>
      <c r="AK34" s="75"/>
      <c r="AL34" s="75">
        <v>5.35</v>
      </c>
      <c r="AM34" s="235">
        <v>2</v>
      </c>
      <c r="AN34" s="235">
        <v>2</v>
      </c>
      <c r="AO34" s="75"/>
      <c r="AP34" s="75"/>
      <c r="AQ34" s="235">
        <v>239</v>
      </c>
      <c r="AR34" s="235">
        <v>956</v>
      </c>
      <c r="AS34" s="82"/>
    </row>
    <row r="35" spans="1:45" s="83" customFormat="1" ht="28.5" customHeight="1">
      <c r="A35" s="121">
        <v>5.18</v>
      </c>
      <c r="B35" s="223">
        <v>1</v>
      </c>
      <c r="C35" s="103">
        <v>1</v>
      </c>
      <c r="D35" s="220" t="s">
        <v>177</v>
      </c>
      <c r="E35" s="229">
        <v>779</v>
      </c>
      <c r="F35" s="229">
        <v>779</v>
      </c>
      <c r="G35" s="84">
        <f t="shared" si="2"/>
        <v>1</v>
      </c>
      <c r="H35" s="229"/>
      <c r="I35" s="229"/>
      <c r="J35" s="84"/>
      <c r="K35" s="229"/>
      <c r="L35" s="229"/>
      <c r="M35" s="256"/>
      <c r="N35" s="229"/>
      <c r="O35" s="229"/>
      <c r="P35" s="84"/>
      <c r="Q35" s="229"/>
      <c r="R35" s="229"/>
      <c r="S35" s="222"/>
      <c r="T35" s="229"/>
      <c r="U35" s="229"/>
      <c r="V35" s="229"/>
      <c r="W35" s="229"/>
      <c r="X35" s="229"/>
      <c r="Y35" s="230"/>
      <c r="Z35" s="229"/>
      <c r="AA35" s="229"/>
      <c r="AB35" s="222"/>
      <c r="AC35" s="75"/>
      <c r="AD35" s="75"/>
      <c r="AE35" s="231">
        <v>2.32</v>
      </c>
      <c r="AF35" s="232">
        <v>2.32</v>
      </c>
      <c r="AG35" s="84">
        <f t="shared" si="3"/>
        <v>1</v>
      </c>
      <c r="AH35" s="75"/>
      <c r="AI35" s="75"/>
      <c r="AJ35" s="75"/>
      <c r="AK35" s="75"/>
      <c r="AL35" s="75">
        <v>2.32</v>
      </c>
      <c r="AM35" s="229">
        <v>1</v>
      </c>
      <c r="AN35" s="229">
        <v>2</v>
      </c>
      <c r="AO35" s="75"/>
      <c r="AP35" s="75"/>
      <c r="AQ35" s="229">
        <v>3</v>
      </c>
      <c r="AR35" s="229">
        <v>12</v>
      </c>
      <c r="AS35" s="82"/>
    </row>
    <row r="36" spans="1:45" s="83" customFormat="1" ht="28.5" customHeight="1">
      <c r="A36" s="312">
        <v>5.19</v>
      </c>
      <c r="B36" s="314">
        <v>1</v>
      </c>
      <c r="C36" s="316">
        <v>1</v>
      </c>
      <c r="D36" s="236" t="s">
        <v>178</v>
      </c>
      <c r="E36" s="75"/>
      <c r="F36" s="75"/>
      <c r="G36" s="84"/>
      <c r="H36" s="229"/>
      <c r="I36" s="229"/>
      <c r="J36" s="84"/>
      <c r="K36" s="229"/>
      <c r="L36" s="229"/>
      <c r="M36" s="256"/>
      <c r="N36" s="229"/>
      <c r="O36" s="229"/>
      <c r="P36" s="84"/>
      <c r="S36" s="222"/>
      <c r="T36" s="229"/>
      <c r="U36" s="229"/>
      <c r="V36" s="229"/>
      <c r="W36" s="229"/>
      <c r="X36" s="229"/>
      <c r="Y36" s="230"/>
      <c r="Z36" s="229">
        <v>2.8</v>
      </c>
      <c r="AA36" s="229">
        <v>2.8</v>
      </c>
      <c r="AB36" s="222"/>
      <c r="AC36" s="75"/>
      <c r="AD36" s="75"/>
      <c r="AE36" s="231">
        <v>0.084</v>
      </c>
      <c r="AF36" s="232">
        <v>0.084</v>
      </c>
      <c r="AG36" s="84">
        <f t="shared" si="3"/>
        <v>1</v>
      </c>
      <c r="AH36" s="75"/>
      <c r="AI36" s="75"/>
      <c r="AJ36" s="75"/>
      <c r="AK36" s="75"/>
      <c r="AL36" s="75">
        <v>0.08</v>
      </c>
      <c r="AM36" s="229">
        <v>1</v>
      </c>
      <c r="AN36" s="229">
        <v>1</v>
      </c>
      <c r="AO36" s="75"/>
      <c r="AP36" s="75"/>
      <c r="AQ36" s="229">
        <v>2</v>
      </c>
      <c r="AR36" s="229">
        <v>8</v>
      </c>
      <c r="AS36" s="82"/>
    </row>
    <row r="37" spans="1:45" s="83" customFormat="1" ht="28.5" customHeight="1">
      <c r="A37" s="313"/>
      <c r="B37" s="315"/>
      <c r="C37" s="317"/>
      <c r="D37" s="238" t="s">
        <v>179</v>
      </c>
      <c r="E37" s="239"/>
      <c r="F37" s="239"/>
      <c r="G37" s="84"/>
      <c r="H37" s="241"/>
      <c r="I37" s="241"/>
      <c r="J37" s="84"/>
      <c r="K37" s="240"/>
      <c r="L37" s="240"/>
      <c r="M37" s="256"/>
      <c r="N37" s="243"/>
      <c r="O37" s="243"/>
      <c r="P37" s="84"/>
      <c r="Q37" s="75"/>
      <c r="R37" s="75"/>
      <c r="S37" s="240"/>
      <c r="T37" s="243"/>
      <c r="U37" s="243"/>
      <c r="V37" s="240"/>
      <c r="W37" s="241"/>
      <c r="X37" s="241"/>
      <c r="Y37" s="240"/>
      <c r="Z37" s="240">
        <v>3362</v>
      </c>
      <c r="AA37" s="240">
        <v>3362</v>
      </c>
      <c r="AB37" s="240"/>
      <c r="AC37" s="75"/>
      <c r="AD37" s="75"/>
      <c r="AE37" s="244">
        <v>7.3228</v>
      </c>
      <c r="AF37" s="242">
        <v>7.3228</v>
      </c>
      <c r="AG37" s="84">
        <f t="shared" si="3"/>
        <v>1</v>
      </c>
      <c r="AH37" s="75"/>
      <c r="AI37" s="75"/>
      <c r="AJ37" s="75"/>
      <c r="AK37" s="75"/>
      <c r="AL37" s="75">
        <v>7.32</v>
      </c>
      <c r="AM37" s="241">
        <v>2</v>
      </c>
      <c r="AN37" s="241">
        <v>2</v>
      </c>
      <c r="AO37" s="75"/>
      <c r="AP37" s="75"/>
      <c r="AQ37" s="241">
        <v>22</v>
      </c>
      <c r="AR37" s="241">
        <v>88</v>
      </c>
      <c r="AS37" s="82"/>
    </row>
    <row r="38" spans="1:45" s="83" customFormat="1" ht="28.5" customHeight="1">
      <c r="A38" s="186" t="s">
        <v>182</v>
      </c>
      <c r="B38" s="223">
        <v>1</v>
      </c>
      <c r="C38" s="229">
        <v>1</v>
      </c>
      <c r="D38" s="245" t="s">
        <v>180</v>
      </c>
      <c r="E38" s="229">
        <v>1.5</v>
      </c>
      <c r="F38" s="229">
        <v>1.5</v>
      </c>
      <c r="G38" s="84">
        <f t="shared" si="2"/>
        <v>1</v>
      </c>
      <c r="H38" s="99"/>
      <c r="I38" s="99"/>
      <c r="J38" s="84"/>
      <c r="K38" s="75"/>
      <c r="L38" s="75"/>
      <c r="M38" s="256"/>
      <c r="N38" s="173"/>
      <c r="O38" s="173"/>
      <c r="P38" s="84"/>
      <c r="Q38" s="75"/>
      <c r="R38" s="75"/>
      <c r="S38" s="75"/>
      <c r="T38" s="173"/>
      <c r="U38" s="173"/>
      <c r="V38" s="75"/>
      <c r="W38" s="99"/>
      <c r="X38" s="99"/>
      <c r="Y38" s="75"/>
      <c r="Z38" s="99"/>
      <c r="AA38" s="99"/>
      <c r="AB38" s="75"/>
      <c r="AC38" s="75"/>
      <c r="AD38" s="75"/>
      <c r="AE38" s="105">
        <v>0.0975</v>
      </c>
      <c r="AF38" s="209">
        <v>0.0975</v>
      </c>
      <c r="AG38" s="84">
        <f t="shared" si="3"/>
        <v>1</v>
      </c>
      <c r="AH38" s="75"/>
      <c r="AI38" s="75"/>
      <c r="AJ38" s="75"/>
      <c r="AK38" s="75"/>
      <c r="AL38" s="75">
        <v>0.1</v>
      </c>
      <c r="AM38" s="75">
        <v>1</v>
      </c>
      <c r="AN38" s="75">
        <v>1</v>
      </c>
      <c r="AO38" s="75"/>
      <c r="AP38" s="75"/>
      <c r="AQ38" s="99">
        <v>1</v>
      </c>
      <c r="AR38" s="99">
        <v>4</v>
      </c>
      <c r="AS38" s="82"/>
    </row>
    <row r="39" spans="1:45" s="10" customFormat="1" ht="42.75">
      <c r="A39" s="128" t="s">
        <v>62</v>
      </c>
      <c r="B39" s="200">
        <f>SUM(B40:B56)</f>
        <v>17</v>
      </c>
      <c r="C39" s="200">
        <f>SUM(C40:C56)</f>
        <v>17</v>
      </c>
      <c r="D39" s="214" t="s">
        <v>134</v>
      </c>
      <c r="E39" s="200">
        <f>SUM(E40:E56)</f>
        <v>7441</v>
      </c>
      <c r="F39" s="200">
        <f>SUM(F40:F56)</f>
        <v>800</v>
      </c>
      <c r="G39" s="149">
        <f t="shared" si="2"/>
        <v>0.10751243112484882</v>
      </c>
      <c r="H39" s="200">
        <f aca="true" t="shared" si="5" ref="H39:AB39">SUM(H40:H56)</f>
        <v>0</v>
      </c>
      <c r="I39" s="200">
        <f t="shared" si="5"/>
        <v>0</v>
      </c>
      <c r="J39" s="84"/>
      <c r="K39" s="200">
        <f t="shared" si="5"/>
        <v>70872</v>
      </c>
      <c r="L39" s="200">
        <f t="shared" si="5"/>
        <v>0</v>
      </c>
      <c r="M39" s="149">
        <f>L39/K39</f>
        <v>0</v>
      </c>
      <c r="N39" s="200">
        <f t="shared" si="5"/>
        <v>10990</v>
      </c>
      <c r="O39" s="200">
        <f t="shared" si="5"/>
        <v>8853</v>
      </c>
      <c r="P39" s="84"/>
      <c r="Q39" s="200">
        <f t="shared" si="5"/>
        <v>540000</v>
      </c>
      <c r="R39" s="200">
        <f t="shared" si="5"/>
        <v>0</v>
      </c>
      <c r="S39" s="200">
        <f t="shared" si="5"/>
        <v>0</v>
      </c>
      <c r="T39" s="200">
        <f t="shared" si="5"/>
        <v>163593</v>
      </c>
      <c r="U39" s="200">
        <f t="shared" si="5"/>
        <v>357240</v>
      </c>
      <c r="V39" s="149">
        <f>U39/T39</f>
        <v>2.183712017017843</v>
      </c>
      <c r="W39" s="200">
        <f t="shared" si="5"/>
        <v>0</v>
      </c>
      <c r="X39" s="200">
        <f t="shared" si="5"/>
        <v>0</v>
      </c>
      <c r="Y39" s="200">
        <f t="shared" si="5"/>
        <v>0</v>
      </c>
      <c r="Z39" s="200">
        <f t="shared" si="5"/>
        <v>0</v>
      </c>
      <c r="AA39" s="200">
        <f t="shared" si="5"/>
        <v>0</v>
      </c>
      <c r="AB39" s="200">
        <f t="shared" si="5"/>
        <v>0</v>
      </c>
      <c r="AC39" s="200">
        <v>1705</v>
      </c>
      <c r="AD39" s="200"/>
      <c r="AE39" s="200">
        <v>1705</v>
      </c>
      <c r="AF39" s="215" t="s">
        <v>133</v>
      </c>
      <c r="AG39" s="84">
        <v>0</v>
      </c>
      <c r="AH39" s="200"/>
      <c r="AI39" s="200"/>
      <c r="AJ39" s="200"/>
      <c r="AK39" s="200"/>
      <c r="AL39" s="200">
        <v>0</v>
      </c>
      <c r="AM39" s="200"/>
      <c r="AN39" s="200"/>
      <c r="AO39" s="200"/>
      <c r="AP39" s="200"/>
      <c r="AQ39" s="200"/>
      <c r="AR39" s="200"/>
      <c r="AS39" s="216"/>
    </row>
    <row r="40" spans="1:45" s="83" customFormat="1" ht="51" customHeight="1">
      <c r="A40" s="83">
        <v>1</v>
      </c>
      <c r="B40" s="94">
        <v>1</v>
      </c>
      <c r="C40" s="94">
        <v>1</v>
      </c>
      <c r="D40" s="171" t="s">
        <v>123</v>
      </c>
      <c r="E40" s="95">
        <v>3786</v>
      </c>
      <c r="F40" s="81">
        <v>800</v>
      </c>
      <c r="G40" s="84">
        <f t="shared" si="2"/>
        <v>0.21130480718436345</v>
      </c>
      <c r="H40" s="75"/>
      <c r="I40" s="95"/>
      <c r="J40" s="84"/>
      <c r="K40" s="96"/>
      <c r="L40" s="96"/>
      <c r="M40" s="256"/>
      <c r="N40" s="75"/>
      <c r="O40" s="166"/>
      <c r="P40" s="84"/>
      <c r="Q40" s="167"/>
      <c r="R40" s="167"/>
      <c r="S40" s="172"/>
      <c r="T40" s="167"/>
      <c r="U40" s="167"/>
      <c r="V40" s="114"/>
      <c r="W40" s="167"/>
      <c r="X40" s="167"/>
      <c r="Y40" s="168"/>
      <c r="Z40" s="167"/>
      <c r="AA40" s="167"/>
      <c r="AB40" s="168"/>
      <c r="AC40" s="30"/>
      <c r="AD40" s="30"/>
      <c r="AE40" s="79"/>
      <c r="AF40" s="75"/>
      <c r="AG40" s="256"/>
      <c r="AH40" s="75"/>
      <c r="AI40" s="75"/>
      <c r="AJ40" s="75"/>
      <c r="AK40" s="75"/>
      <c r="AL40" s="75"/>
      <c r="AM40" s="75"/>
      <c r="AN40" s="75"/>
      <c r="AO40" s="75"/>
      <c r="AP40" s="75"/>
      <c r="AQ40" s="75">
        <v>412</v>
      </c>
      <c r="AR40" s="75">
        <v>1895</v>
      </c>
      <c r="AS40" s="82"/>
    </row>
    <row r="41" spans="1:45" s="83" customFormat="1" ht="28.5" customHeight="1">
      <c r="A41" s="80">
        <v>2</v>
      </c>
      <c r="B41" s="94">
        <v>1</v>
      </c>
      <c r="C41" s="94">
        <v>1</v>
      </c>
      <c r="D41" s="169" t="s">
        <v>80</v>
      </c>
      <c r="E41" s="95">
        <v>1820</v>
      </c>
      <c r="F41" s="81"/>
      <c r="G41" s="84">
        <f t="shared" si="2"/>
        <v>0</v>
      </c>
      <c r="H41" s="75"/>
      <c r="I41" s="95"/>
      <c r="J41" s="84"/>
      <c r="K41" s="96"/>
      <c r="L41" s="96"/>
      <c r="M41" s="256"/>
      <c r="N41" s="75"/>
      <c r="O41" s="166"/>
      <c r="P41" s="84"/>
      <c r="Q41" s="167"/>
      <c r="R41" s="167"/>
      <c r="S41" s="172"/>
      <c r="T41" s="167"/>
      <c r="U41" s="167"/>
      <c r="V41" s="114"/>
      <c r="W41" s="167"/>
      <c r="X41" s="167"/>
      <c r="Y41" s="168"/>
      <c r="Z41" s="167"/>
      <c r="AA41" s="167"/>
      <c r="AB41" s="168"/>
      <c r="AC41" s="30"/>
      <c r="AD41" s="30"/>
      <c r="AE41" s="79"/>
      <c r="AF41" s="75"/>
      <c r="AG41" s="256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82"/>
    </row>
    <row r="42" spans="1:45" s="83" customFormat="1" ht="28.5" customHeight="1">
      <c r="A42" s="80">
        <v>3</v>
      </c>
      <c r="B42" s="94">
        <v>1</v>
      </c>
      <c r="C42" s="94">
        <v>1</v>
      </c>
      <c r="D42" s="169" t="s">
        <v>79</v>
      </c>
      <c r="E42" s="95">
        <v>395</v>
      </c>
      <c r="F42" s="81"/>
      <c r="G42" s="84">
        <f t="shared" si="2"/>
        <v>0</v>
      </c>
      <c r="H42" s="75"/>
      <c r="I42" s="95"/>
      <c r="J42" s="84"/>
      <c r="K42" s="96"/>
      <c r="L42" s="96"/>
      <c r="M42" s="256"/>
      <c r="N42" s="75"/>
      <c r="O42" s="166"/>
      <c r="P42" s="84"/>
      <c r="Q42" s="167"/>
      <c r="R42" s="167"/>
      <c r="S42" s="172"/>
      <c r="T42" s="167"/>
      <c r="U42" s="167"/>
      <c r="V42" s="114"/>
      <c r="W42" s="167"/>
      <c r="X42" s="167"/>
      <c r="Y42" s="168"/>
      <c r="Z42" s="167"/>
      <c r="AA42" s="167"/>
      <c r="AB42" s="168"/>
      <c r="AC42" s="30"/>
      <c r="AD42" s="30"/>
      <c r="AE42" s="79"/>
      <c r="AF42" s="75"/>
      <c r="AG42" s="256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82"/>
    </row>
    <row r="43" spans="1:45" s="83" customFormat="1" ht="28.5" customHeight="1">
      <c r="A43" s="83">
        <v>4</v>
      </c>
      <c r="B43" s="94">
        <v>1</v>
      </c>
      <c r="C43" s="94">
        <v>1</v>
      </c>
      <c r="D43" s="169" t="s">
        <v>77</v>
      </c>
      <c r="E43" s="95">
        <v>630</v>
      </c>
      <c r="F43" s="81"/>
      <c r="G43" s="84">
        <f t="shared" si="2"/>
        <v>0</v>
      </c>
      <c r="H43" s="75"/>
      <c r="I43" s="95"/>
      <c r="J43" s="84"/>
      <c r="K43" s="96"/>
      <c r="L43" s="96"/>
      <c r="M43" s="256"/>
      <c r="N43" s="75"/>
      <c r="O43" s="166"/>
      <c r="P43" s="84"/>
      <c r="Q43" s="167"/>
      <c r="R43" s="167"/>
      <c r="S43" s="172"/>
      <c r="T43" s="167"/>
      <c r="U43" s="167"/>
      <c r="V43" s="114"/>
      <c r="W43" s="167"/>
      <c r="X43" s="167"/>
      <c r="Y43" s="168"/>
      <c r="Z43" s="167"/>
      <c r="AA43" s="167"/>
      <c r="AB43" s="168"/>
      <c r="AC43" s="30"/>
      <c r="AD43" s="30"/>
      <c r="AE43" s="79"/>
      <c r="AF43" s="75"/>
      <c r="AG43" s="256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82"/>
    </row>
    <row r="44" spans="1:45" s="83" customFormat="1" ht="28.5" customHeight="1">
      <c r="A44" s="80">
        <v>5</v>
      </c>
      <c r="B44" s="94">
        <v>1</v>
      </c>
      <c r="C44" s="94">
        <v>1</v>
      </c>
      <c r="D44" s="169" t="s">
        <v>124</v>
      </c>
      <c r="E44" s="95">
        <v>400</v>
      </c>
      <c r="F44" s="81"/>
      <c r="G44" s="84">
        <f t="shared" si="2"/>
        <v>0</v>
      </c>
      <c r="H44" s="75"/>
      <c r="I44" s="95"/>
      <c r="J44" s="84"/>
      <c r="K44" s="96"/>
      <c r="L44" s="96"/>
      <c r="M44" s="256"/>
      <c r="N44" s="75"/>
      <c r="O44" s="166"/>
      <c r="P44" s="84"/>
      <c r="Q44" s="167"/>
      <c r="R44" s="167"/>
      <c r="S44" s="172"/>
      <c r="T44" s="167"/>
      <c r="U44" s="167"/>
      <c r="V44" s="114"/>
      <c r="W44" s="167"/>
      <c r="X44" s="167"/>
      <c r="Y44" s="168"/>
      <c r="Z44" s="167"/>
      <c r="AA44" s="167"/>
      <c r="AB44" s="168"/>
      <c r="AC44" s="30"/>
      <c r="AD44" s="30"/>
      <c r="AE44" s="79"/>
      <c r="AF44" s="75"/>
      <c r="AG44" s="256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82"/>
    </row>
    <row r="45" spans="1:45" s="83" customFormat="1" ht="28.5" customHeight="1">
      <c r="A45" s="80">
        <v>6</v>
      </c>
      <c r="B45" s="94">
        <v>1</v>
      </c>
      <c r="C45" s="94">
        <v>1</v>
      </c>
      <c r="D45" s="169" t="s">
        <v>125</v>
      </c>
      <c r="E45" s="95">
        <v>110</v>
      </c>
      <c r="F45" s="81"/>
      <c r="G45" s="84">
        <f t="shared" si="2"/>
        <v>0</v>
      </c>
      <c r="H45" s="75"/>
      <c r="I45" s="95"/>
      <c r="J45" s="84"/>
      <c r="K45" s="96"/>
      <c r="L45" s="96"/>
      <c r="M45" s="256"/>
      <c r="N45" s="75"/>
      <c r="O45" s="166"/>
      <c r="P45" s="84"/>
      <c r="Q45" s="167"/>
      <c r="R45" s="167"/>
      <c r="S45" s="172"/>
      <c r="T45" s="167"/>
      <c r="U45" s="167"/>
      <c r="V45" s="114"/>
      <c r="W45" s="167"/>
      <c r="X45" s="167"/>
      <c r="Y45" s="168"/>
      <c r="Z45" s="167"/>
      <c r="AA45" s="167"/>
      <c r="AB45" s="168"/>
      <c r="AC45" s="30"/>
      <c r="AD45" s="30"/>
      <c r="AE45" s="79"/>
      <c r="AF45" s="75"/>
      <c r="AG45" s="256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82"/>
    </row>
    <row r="46" spans="1:45" s="83" customFormat="1" ht="28.5" customHeight="1">
      <c r="A46" s="83">
        <v>7</v>
      </c>
      <c r="B46" s="94">
        <v>1</v>
      </c>
      <c r="C46" s="94">
        <v>1</v>
      </c>
      <c r="D46" s="169" t="s">
        <v>84</v>
      </c>
      <c r="E46" s="95"/>
      <c r="F46" s="81"/>
      <c r="G46" s="84"/>
      <c r="H46" s="75"/>
      <c r="I46" s="95"/>
      <c r="J46" s="84"/>
      <c r="K46" s="96"/>
      <c r="L46" s="96"/>
      <c r="M46" s="256"/>
      <c r="N46" s="75"/>
      <c r="O46" s="166"/>
      <c r="P46" s="84"/>
      <c r="Q46" s="167"/>
      <c r="R46" s="167"/>
      <c r="S46" s="172"/>
      <c r="T46" s="167">
        <v>71670</v>
      </c>
      <c r="U46" s="167">
        <v>339000</v>
      </c>
      <c r="V46" s="114">
        <f>U46/T46</f>
        <v>4.730012557555463</v>
      </c>
      <c r="W46" s="167"/>
      <c r="X46" s="167"/>
      <c r="Y46" s="168"/>
      <c r="Z46" s="167"/>
      <c r="AA46" s="167"/>
      <c r="AB46" s="168"/>
      <c r="AC46" s="30"/>
      <c r="AD46" s="30"/>
      <c r="AE46" s="79"/>
      <c r="AF46" s="75"/>
      <c r="AG46" s="256"/>
      <c r="AH46" s="75"/>
      <c r="AI46" s="75"/>
      <c r="AJ46" s="75"/>
      <c r="AK46" s="75"/>
      <c r="AL46" s="75"/>
      <c r="AM46" s="75"/>
      <c r="AN46" s="75"/>
      <c r="AO46" s="75"/>
      <c r="AP46" s="75"/>
      <c r="AQ46" s="75">
        <v>56</v>
      </c>
      <c r="AR46" s="75">
        <v>169</v>
      </c>
      <c r="AS46" s="82"/>
    </row>
    <row r="47" spans="1:45" s="83" customFormat="1" ht="28.5" customHeight="1">
      <c r="A47" s="80">
        <v>8</v>
      </c>
      <c r="B47" s="94">
        <v>1</v>
      </c>
      <c r="C47" s="94">
        <v>1</v>
      </c>
      <c r="D47" s="170" t="s">
        <v>86</v>
      </c>
      <c r="E47" s="95">
        <v>300</v>
      </c>
      <c r="F47" s="81"/>
      <c r="G47" s="84">
        <f t="shared" si="2"/>
        <v>0</v>
      </c>
      <c r="H47" s="75"/>
      <c r="I47" s="95"/>
      <c r="J47" s="84"/>
      <c r="K47" s="96"/>
      <c r="L47" s="96"/>
      <c r="M47" s="256"/>
      <c r="N47" s="75"/>
      <c r="O47" s="166"/>
      <c r="P47" s="84"/>
      <c r="Q47" s="167"/>
      <c r="R47" s="167"/>
      <c r="S47" s="172"/>
      <c r="T47" s="167"/>
      <c r="U47" s="167"/>
      <c r="V47" s="114"/>
      <c r="W47" s="167"/>
      <c r="X47" s="167"/>
      <c r="Y47" s="168"/>
      <c r="Z47" s="167"/>
      <c r="AA47" s="167"/>
      <c r="AB47" s="168"/>
      <c r="AC47" s="30"/>
      <c r="AD47" s="30"/>
      <c r="AE47" s="79"/>
      <c r="AF47" s="75"/>
      <c r="AG47" s="256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82"/>
    </row>
    <row r="48" spans="1:45" s="83" customFormat="1" ht="28.5" customHeight="1">
      <c r="A48" s="80">
        <v>9</v>
      </c>
      <c r="B48" s="94">
        <v>1</v>
      </c>
      <c r="C48" s="94">
        <v>1</v>
      </c>
      <c r="D48" s="101" t="s">
        <v>89</v>
      </c>
      <c r="E48" s="81"/>
      <c r="F48" s="81"/>
      <c r="G48" s="84"/>
      <c r="H48" s="95"/>
      <c r="I48" s="95"/>
      <c r="J48" s="84"/>
      <c r="K48" s="96"/>
      <c r="L48" s="96"/>
      <c r="M48" s="256"/>
      <c r="N48" s="75"/>
      <c r="O48" s="166"/>
      <c r="P48" s="84"/>
      <c r="Q48" s="167"/>
      <c r="R48" s="167"/>
      <c r="S48" s="172"/>
      <c r="T48" s="167">
        <v>91923</v>
      </c>
      <c r="U48" s="167">
        <v>18240</v>
      </c>
      <c r="V48" s="114">
        <f>U48/T48</f>
        <v>0.19842694429032995</v>
      </c>
      <c r="W48" s="167"/>
      <c r="X48" s="167"/>
      <c r="Y48" s="168"/>
      <c r="Z48" s="167"/>
      <c r="AA48" s="167"/>
      <c r="AB48" s="168"/>
      <c r="AC48" s="30"/>
      <c r="AD48" s="30"/>
      <c r="AE48" s="79"/>
      <c r="AF48" s="75"/>
      <c r="AG48" s="256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82"/>
    </row>
    <row r="49" spans="1:45" s="83" customFormat="1" ht="28.5" customHeight="1">
      <c r="A49" s="83">
        <v>10</v>
      </c>
      <c r="B49" s="94">
        <v>1</v>
      </c>
      <c r="C49" s="94">
        <v>1</v>
      </c>
      <c r="D49" s="101" t="s">
        <v>126</v>
      </c>
      <c r="E49" s="81"/>
      <c r="F49" s="81"/>
      <c r="G49" s="84"/>
      <c r="H49" s="95"/>
      <c r="I49" s="95"/>
      <c r="J49" s="84"/>
      <c r="K49" s="75">
        <v>31500</v>
      </c>
      <c r="L49" s="96"/>
      <c r="M49" s="84">
        <f>L49/K49</f>
        <v>0</v>
      </c>
      <c r="N49" s="75"/>
      <c r="O49" s="166"/>
      <c r="P49" s="84"/>
      <c r="Q49" s="167"/>
      <c r="R49" s="167"/>
      <c r="S49" s="172"/>
      <c r="T49" s="167"/>
      <c r="U49" s="167"/>
      <c r="V49" s="168"/>
      <c r="W49" s="167"/>
      <c r="X49" s="167"/>
      <c r="Y49" s="168"/>
      <c r="Z49" s="167"/>
      <c r="AA49" s="167"/>
      <c r="AB49" s="168"/>
      <c r="AC49" s="30"/>
      <c r="AD49" s="30"/>
      <c r="AE49" s="79"/>
      <c r="AF49" s="75"/>
      <c r="AG49" s="256"/>
      <c r="AH49" s="75"/>
      <c r="AI49" s="75"/>
      <c r="AJ49" s="75"/>
      <c r="AK49" s="75"/>
      <c r="AL49" s="75"/>
      <c r="AM49" s="75"/>
      <c r="AN49" s="75"/>
      <c r="AO49" s="75"/>
      <c r="AP49" s="75"/>
      <c r="AQ49" s="75">
        <v>85</v>
      </c>
      <c r="AR49" s="75">
        <v>304</v>
      </c>
      <c r="AS49" s="82"/>
    </row>
    <row r="50" spans="1:45" s="83" customFormat="1" ht="28.5" customHeight="1">
      <c r="A50" s="80">
        <v>11</v>
      </c>
      <c r="B50" s="94">
        <v>1</v>
      </c>
      <c r="C50" s="94">
        <v>1</v>
      </c>
      <c r="D50" s="97" t="s">
        <v>127</v>
      </c>
      <c r="E50" s="81"/>
      <c r="F50" s="81"/>
      <c r="G50" s="84"/>
      <c r="H50" s="95"/>
      <c r="I50" s="95"/>
      <c r="J50" s="84"/>
      <c r="K50" s="75">
        <v>39372</v>
      </c>
      <c r="L50" s="96"/>
      <c r="M50" s="84">
        <f>L50/K50</f>
        <v>0</v>
      </c>
      <c r="N50" s="75"/>
      <c r="O50" s="166"/>
      <c r="P50" s="84"/>
      <c r="Q50" s="167"/>
      <c r="R50" s="167"/>
      <c r="S50" s="172"/>
      <c r="T50" s="167"/>
      <c r="U50" s="167"/>
      <c r="V50" s="168"/>
      <c r="W50" s="167"/>
      <c r="X50" s="167"/>
      <c r="Y50" s="168"/>
      <c r="Z50" s="167"/>
      <c r="AA50" s="167"/>
      <c r="AB50" s="168"/>
      <c r="AC50" s="30"/>
      <c r="AD50" s="30"/>
      <c r="AE50" s="79"/>
      <c r="AF50" s="75"/>
      <c r="AG50" s="256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82"/>
    </row>
    <row r="51" spans="1:45" s="83" customFormat="1" ht="28.5" customHeight="1">
      <c r="A51" s="80">
        <v>12</v>
      </c>
      <c r="B51" s="94">
        <v>1</v>
      </c>
      <c r="C51" s="94">
        <v>1</v>
      </c>
      <c r="D51" s="97" t="s">
        <v>128</v>
      </c>
      <c r="E51" s="81"/>
      <c r="F51" s="81"/>
      <c r="G51" s="84"/>
      <c r="H51" s="95"/>
      <c r="I51" s="95"/>
      <c r="J51" s="84"/>
      <c r="K51" s="96"/>
      <c r="L51" s="96"/>
      <c r="M51" s="256"/>
      <c r="N51" s="75">
        <v>380</v>
      </c>
      <c r="O51" s="166"/>
      <c r="P51" s="84">
        <f>O51/N51</f>
        <v>0</v>
      </c>
      <c r="Q51" s="167"/>
      <c r="R51" s="167"/>
      <c r="S51" s="172"/>
      <c r="T51" s="167"/>
      <c r="U51" s="167"/>
      <c r="V51" s="168"/>
      <c r="W51" s="167"/>
      <c r="X51" s="167"/>
      <c r="Y51" s="168"/>
      <c r="Z51" s="167"/>
      <c r="AA51" s="167"/>
      <c r="AB51" s="168"/>
      <c r="AC51" s="30"/>
      <c r="AD51" s="30"/>
      <c r="AE51" s="79"/>
      <c r="AF51" s="75"/>
      <c r="AG51" s="256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82"/>
    </row>
    <row r="52" spans="1:45" s="83" customFormat="1" ht="28.5" customHeight="1">
      <c r="A52" s="83">
        <v>13</v>
      </c>
      <c r="B52" s="94">
        <v>1</v>
      </c>
      <c r="C52" s="94">
        <v>1</v>
      </c>
      <c r="D52" s="97" t="s">
        <v>129</v>
      </c>
      <c r="E52" s="81"/>
      <c r="F52" s="81"/>
      <c r="G52" s="84"/>
      <c r="H52" s="95"/>
      <c r="I52" s="95"/>
      <c r="J52" s="84"/>
      <c r="K52" s="96"/>
      <c r="L52" s="96"/>
      <c r="M52" s="256"/>
      <c r="N52" s="75">
        <v>28</v>
      </c>
      <c r="O52" s="166"/>
      <c r="P52" s="84">
        <f>O52/N52</f>
        <v>0</v>
      </c>
      <c r="Q52" s="167"/>
      <c r="R52" s="167"/>
      <c r="S52" s="172"/>
      <c r="T52" s="167"/>
      <c r="U52" s="167"/>
      <c r="V52" s="168"/>
      <c r="W52" s="167"/>
      <c r="X52" s="167"/>
      <c r="Y52" s="168"/>
      <c r="Z52" s="167"/>
      <c r="AA52" s="167"/>
      <c r="AB52" s="168"/>
      <c r="AC52" s="30"/>
      <c r="AD52" s="30"/>
      <c r="AE52" s="79"/>
      <c r="AF52" s="75"/>
      <c r="AG52" s="256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82"/>
    </row>
    <row r="53" spans="1:45" s="83" customFormat="1" ht="28.5" customHeight="1">
      <c r="A53" s="80">
        <v>14</v>
      </c>
      <c r="B53" s="94">
        <v>1</v>
      </c>
      <c r="C53" s="94">
        <v>1</v>
      </c>
      <c r="D53" s="97" t="s">
        <v>82</v>
      </c>
      <c r="E53" s="81"/>
      <c r="F53" s="81"/>
      <c r="G53" s="84"/>
      <c r="H53" s="95"/>
      <c r="I53" s="95"/>
      <c r="J53" s="84"/>
      <c r="K53" s="96"/>
      <c r="L53" s="96"/>
      <c r="M53" s="256"/>
      <c r="N53" s="75">
        <v>10216</v>
      </c>
      <c r="O53" s="75">
        <v>8683</v>
      </c>
      <c r="P53" s="84">
        <f>O53/N53</f>
        <v>0.8499412685982772</v>
      </c>
      <c r="Q53" s="75"/>
      <c r="R53" s="75"/>
      <c r="S53" s="120"/>
      <c r="T53" s="75"/>
      <c r="U53" s="75"/>
      <c r="V53" s="78"/>
      <c r="W53" s="75"/>
      <c r="X53" s="75"/>
      <c r="Y53" s="78"/>
      <c r="Z53" s="75"/>
      <c r="AA53" s="75"/>
      <c r="AB53" s="78"/>
      <c r="AC53" s="30"/>
      <c r="AD53" s="30"/>
      <c r="AE53" s="79"/>
      <c r="AF53" s="75"/>
      <c r="AG53" s="256"/>
      <c r="AH53" s="75"/>
      <c r="AI53" s="75"/>
      <c r="AJ53" s="75"/>
      <c r="AK53" s="75"/>
      <c r="AL53" s="75"/>
      <c r="AM53" s="75"/>
      <c r="AN53" s="75"/>
      <c r="AO53" s="75"/>
      <c r="AP53" s="75"/>
      <c r="AQ53" s="75">
        <v>2052</v>
      </c>
      <c r="AR53" s="75">
        <v>8430</v>
      </c>
      <c r="AS53" s="82"/>
    </row>
    <row r="54" spans="1:45" s="83" customFormat="1" ht="28.5" customHeight="1">
      <c r="A54" s="80">
        <v>15</v>
      </c>
      <c r="B54" s="94">
        <v>1</v>
      </c>
      <c r="C54" s="94">
        <v>1</v>
      </c>
      <c r="D54" s="97" t="s">
        <v>130</v>
      </c>
      <c r="E54" s="81"/>
      <c r="F54" s="81"/>
      <c r="G54" s="84"/>
      <c r="H54" s="95"/>
      <c r="I54" s="95"/>
      <c r="J54" s="84"/>
      <c r="K54" s="96"/>
      <c r="L54" s="96"/>
      <c r="M54" s="256"/>
      <c r="N54" s="75"/>
      <c r="O54" s="166"/>
      <c r="P54" s="84"/>
      <c r="Q54" s="167">
        <v>40000</v>
      </c>
      <c r="R54" s="167"/>
      <c r="S54" s="172"/>
      <c r="T54" s="167"/>
      <c r="U54" s="167"/>
      <c r="V54" s="168"/>
      <c r="W54" s="167"/>
      <c r="X54" s="167"/>
      <c r="Y54" s="168"/>
      <c r="Z54" s="167"/>
      <c r="AA54" s="167"/>
      <c r="AB54" s="168"/>
      <c r="AC54" s="30"/>
      <c r="AD54" s="30"/>
      <c r="AE54" s="79"/>
      <c r="AF54" s="75"/>
      <c r="AG54" s="256"/>
      <c r="AH54" s="173"/>
      <c r="AI54" s="75"/>
      <c r="AJ54" s="75"/>
      <c r="AK54" s="75"/>
      <c r="AL54" s="99"/>
      <c r="AM54" s="75"/>
      <c r="AN54" s="75"/>
      <c r="AO54" s="75"/>
      <c r="AP54" s="75"/>
      <c r="AQ54" s="75"/>
      <c r="AR54" s="75"/>
      <c r="AS54" s="95"/>
    </row>
    <row r="55" spans="1:45" s="83" customFormat="1" ht="45" customHeight="1">
      <c r="A55" s="83">
        <v>16</v>
      </c>
      <c r="B55" s="94">
        <v>1</v>
      </c>
      <c r="C55" s="94">
        <v>1</v>
      </c>
      <c r="D55" s="97" t="s">
        <v>131</v>
      </c>
      <c r="E55" s="81"/>
      <c r="F55" s="81"/>
      <c r="G55" s="84"/>
      <c r="H55" s="95"/>
      <c r="I55" s="95"/>
      <c r="J55" s="84"/>
      <c r="K55" s="96"/>
      <c r="L55" s="96"/>
      <c r="M55" s="256"/>
      <c r="N55" s="75"/>
      <c r="O55" s="166"/>
      <c r="P55" s="84"/>
      <c r="Q55" s="167">
        <v>500000</v>
      </c>
      <c r="R55" s="167"/>
      <c r="S55" s="172"/>
      <c r="T55" s="167"/>
      <c r="U55" s="167"/>
      <c r="V55" s="168"/>
      <c r="W55" s="167"/>
      <c r="X55" s="167"/>
      <c r="Y55" s="168"/>
      <c r="Z55" s="167"/>
      <c r="AA55" s="167"/>
      <c r="AB55" s="168"/>
      <c r="AC55" s="30"/>
      <c r="AD55" s="30"/>
      <c r="AE55" s="79"/>
      <c r="AF55" s="75"/>
      <c r="AG55" s="256"/>
      <c r="AH55" s="75"/>
      <c r="AI55" s="75"/>
      <c r="AJ55" s="75"/>
      <c r="AK55" s="75"/>
      <c r="AL55" s="99"/>
      <c r="AM55" s="75"/>
      <c r="AN55" s="75"/>
      <c r="AO55" s="75"/>
      <c r="AP55" s="75"/>
      <c r="AQ55" s="75"/>
      <c r="AR55" s="75"/>
      <c r="AS55" s="82"/>
    </row>
    <row r="56" spans="1:45" s="83" customFormat="1" ht="28.5" customHeight="1">
      <c r="A56" s="80">
        <v>17</v>
      </c>
      <c r="B56" s="94">
        <v>1</v>
      </c>
      <c r="C56" s="94">
        <v>1</v>
      </c>
      <c r="D56" s="97" t="s">
        <v>132</v>
      </c>
      <c r="E56" s="81"/>
      <c r="F56" s="81"/>
      <c r="G56" s="84"/>
      <c r="H56" s="95"/>
      <c r="I56" s="95"/>
      <c r="J56" s="84"/>
      <c r="K56" s="96"/>
      <c r="L56" s="96"/>
      <c r="M56" s="256"/>
      <c r="N56" s="75">
        <v>366</v>
      </c>
      <c r="O56" s="101">
        <v>170</v>
      </c>
      <c r="P56" s="25">
        <f>O56/N56</f>
        <v>0.4644808743169399</v>
      </c>
      <c r="Q56" s="75"/>
      <c r="R56" s="75"/>
      <c r="S56" s="120"/>
      <c r="T56" s="75"/>
      <c r="U56" s="75"/>
      <c r="V56" s="78"/>
      <c r="W56" s="75"/>
      <c r="X56" s="75"/>
      <c r="Y56" s="78"/>
      <c r="Z56" s="75"/>
      <c r="AA56" s="75"/>
      <c r="AB56" s="78"/>
      <c r="AC56" s="30"/>
      <c r="AD56" s="30"/>
      <c r="AE56" s="79"/>
      <c r="AF56" s="75"/>
      <c r="AG56" s="256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82"/>
    </row>
    <row r="57" spans="1:45" s="10" customFormat="1" ht="85.5">
      <c r="A57" s="128" t="s">
        <v>135</v>
      </c>
      <c r="B57" s="130">
        <v>12</v>
      </c>
      <c r="C57" s="130">
        <v>12</v>
      </c>
      <c r="D57" s="130" t="s">
        <v>152</v>
      </c>
      <c r="E57" s="136">
        <v>18904.658</v>
      </c>
      <c r="F57" s="136">
        <v>18904.658</v>
      </c>
      <c r="G57" s="84">
        <f t="shared" si="2"/>
        <v>1</v>
      </c>
      <c r="H57" s="136">
        <v>150.7</v>
      </c>
      <c r="I57" s="136">
        <v>150.7</v>
      </c>
      <c r="J57" s="149">
        <f>I57/H57</f>
        <v>1</v>
      </c>
      <c r="K57" s="136">
        <v>17.7772</v>
      </c>
      <c r="L57" s="136">
        <v>17.7772</v>
      </c>
      <c r="M57" s="149">
        <f>L57/K57</f>
        <v>1</v>
      </c>
      <c r="N57" s="136">
        <v>3254</v>
      </c>
      <c r="O57" s="136">
        <v>3254</v>
      </c>
      <c r="P57" s="149">
        <f>O57/N57</f>
        <v>1</v>
      </c>
      <c r="Q57" s="136">
        <v>206483</v>
      </c>
      <c r="R57" s="136">
        <v>206483</v>
      </c>
      <c r="S57" s="134">
        <f>R57/Q57</f>
        <v>1</v>
      </c>
      <c r="T57" s="136"/>
      <c r="U57" s="136"/>
      <c r="V57" s="134"/>
      <c r="W57" s="136"/>
      <c r="X57" s="136"/>
      <c r="Y57" s="142"/>
      <c r="Z57" s="136"/>
      <c r="AA57" s="136"/>
      <c r="AB57" s="134"/>
      <c r="AC57" s="136">
        <v>1500</v>
      </c>
      <c r="AD57" s="136"/>
      <c r="AE57" s="136">
        <v>1500</v>
      </c>
      <c r="AF57" s="136">
        <v>1500</v>
      </c>
      <c r="AG57" s="149">
        <f t="shared" si="3"/>
        <v>1</v>
      </c>
      <c r="AH57" s="136"/>
      <c r="AI57" s="136"/>
      <c r="AJ57" s="136"/>
      <c r="AK57" s="136"/>
      <c r="AL57" s="136">
        <v>1500</v>
      </c>
      <c r="AM57" s="136">
        <v>126</v>
      </c>
      <c r="AN57" s="136">
        <v>36</v>
      </c>
      <c r="AO57" s="136">
        <v>11</v>
      </c>
      <c r="AP57" s="136">
        <v>79</v>
      </c>
      <c r="AQ57" s="136">
        <v>4349</v>
      </c>
      <c r="AR57" s="136">
        <v>17064</v>
      </c>
      <c r="AS57" s="65" t="s">
        <v>153</v>
      </c>
    </row>
    <row r="58" spans="1:45" s="10" customFormat="1" ht="28.5" customHeight="1">
      <c r="A58" s="128" t="s">
        <v>65</v>
      </c>
      <c r="B58" s="130">
        <v>1</v>
      </c>
      <c r="C58" s="130">
        <v>1</v>
      </c>
      <c r="D58" s="130" t="s">
        <v>66</v>
      </c>
      <c r="E58" s="136">
        <v>18325</v>
      </c>
      <c r="F58" s="136">
        <v>3021</v>
      </c>
      <c r="G58" s="149">
        <f t="shared" si="2"/>
        <v>0.1648567530695771</v>
      </c>
      <c r="H58" s="136"/>
      <c r="I58" s="136"/>
      <c r="J58" s="84"/>
      <c r="K58" s="136">
        <v>4.75</v>
      </c>
      <c r="L58" s="136">
        <v>0.71</v>
      </c>
      <c r="M58" s="257">
        <f>L58/K58</f>
        <v>0.14947368421052631</v>
      </c>
      <c r="N58" s="136">
        <v>1220</v>
      </c>
      <c r="O58" s="136">
        <v>246</v>
      </c>
      <c r="P58" s="149">
        <f>O58/N58</f>
        <v>0.20163934426229507</v>
      </c>
      <c r="Q58" s="136"/>
      <c r="R58" s="136"/>
      <c r="S58" s="142"/>
      <c r="T58" s="136"/>
      <c r="U58" s="136"/>
      <c r="V58" s="134"/>
      <c r="W58" s="136"/>
      <c r="X58" s="136"/>
      <c r="Y58" s="142"/>
      <c r="Z58" s="136"/>
      <c r="AA58" s="136"/>
      <c r="AB58" s="134"/>
      <c r="AC58" s="136">
        <v>950</v>
      </c>
      <c r="AD58" s="136"/>
      <c r="AE58" s="136">
        <v>950</v>
      </c>
      <c r="AF58" s="136">
        <v>92.26</v>
      </c>
      <c r="AG58" s="257">
        <f t="shared" si="3"/>
        <v>0.09711578947368421</v>
      </c>
      <c r="AH58" s="136"/>
      <c r="AI58" s="136"/>
      <c r="AJ58" s="136"/>
      <c r="AK58" s="136"/>
      <c r="AL58" s="136">
        <v>92.26</v>
      </c>
      <c r="AM58" s="136">
        <v>48</v>
      </c>
      <c r="AN58" s="136">
        <v>14</v>
      </c>
      <c r="AO58" s="136">
        <v>2</v>
      </c>
      <c r="AP58" s="136">
        <v>34</v>
      </c>
      <c r="AQ58" s="136">
        <v>189</v>
      </c>
      <c r="AR58" s="136">
        <v>735</v>
      </c>
      <c r="AS58" s="65"/>
    </row>
    <row r="59" spans="1:45" s="10" customFormat="1" ht="28.5" customHeight="1">
      <c r="A59" s="128" t="s">
        <v>67</v>
      </c>
      <c r="B59" s="200">
        <f>SUM(B60:B82)</f>
        <v>23</v>
      </c>
      <c r="C59" s="200">
        <f aca="true" t="shared" si="6" ref="C59:AR59">SUM(C60:C82)</f>
        <v>0</v>
      </c>
      <c r="D59" s="200">
        <f t="shared" si="6"/>
        <v>0</v>
      </c>
      <c r="E59" s="200">
        <f t="shared" si="6"/>
        <v>18080</v>
      </c>
      <c r="F59" s="200">
        <f t="shared" si="6"/>
        <v>6695</v>
      </c>
      <c r="G59" s="149">
        <f t="shared" si="2"/>
        <v>0.37029867256637167</v>
      </c>
      <c r="H59" s="200">
        <f t="shared" si="6"/>
        <v>4430</v>
      </c>
      <c r="I59" s="200">
        <f t="shared" si="6"/>
        <v>1283</v>
      </c>
      <c r="J59" s="149">
        <f>I59/H59</f>
        <v>0.2896162528216704</v>
      </c>
      <c r="K59" s="200">
        <f t="shared" si="6"/>
        <v>0</v>
      </c>
      <c r="L59" s="200">
        <f t="shared" si="6"/>
        <v>0</v>
      </c>
      <c r="M59" s="256"/>
      <c r="N59" s="200">
        <f t="shared" si="6"/>
        <v>0</v>
      </c>
      <c r="O59" s="200">
        <f t="shared" si="6"/>
        <v>0</v>
      </c>
      <c r="P59" s="84"/>
      <c r="Q59" s="200">
        <f t="shared" si="6"/>
        <v>0</v>
      </c>
      <c r="R59" s="200">
        <f t="shared" si="6"/>
        <v>0</v>
      </c>
      <c r="S59" s="200">
        <f t="shared" si="6"/>
        <v>0</v>
      </c>
      <c r="T59" s="200">
        <f t="shared" si="6"/>
        <v>0</v>
      </c>
      <c r="U59" s="200">
        <f t="shared" si="6"/>
        <v>0</v>
      </c>
      <c r="V59" s="200">
        <f t="shared" si="6"/>
        <v>0</v>
      </c>
      <c r="W59" s="200">
        <f t="shared" si="6"/>
        <v>0</v>
      </c>
      <c r="X59" s="200">
        <f t="shared" si="6"/>
        <v>0</v>
      </c>
      <c r="Y59" s="200">
        <f t="shared" si="6"/>
        <v>0</v>
      </c>
      <c r="Z59" s="200">
        <f t="shared" si="6"/>
        <v>7410</v>
      </c>
      <c r="AA59" s="200">
        <f t="shared" si="6"/>
        <v>2600</v>
      </c>
      <c r="AB59" s="200">
        <f t="shared" si="6"/>
        <v>1.8354562248995983</v>
      </c>
      <c r="AC59" s="200">
        <f t="shared" si="6"/>
        <v>790</v>
      </c>
      <c r="AD59" s="200">
        <f t="shared" si="6"/>
        <v>0</v>
      </c>
      <c r="AE59" s="200">
        <f t="shared" si="6"/>
        <v>790</v>
      </c>
      <c r="AF59" s="200">
        <f t="shared" si="6"/>
        <v>260</v>
      </c>
      <c r="AG59" s="257">
        <f t="shared" si="3"/>
        <v>0.3291139240506329</v>
      </c>
      <c r="AH59" s="200">
        <f t="shared" si="6"/>
        <v>0</v>
      </c>
      <c r="AI59" s="200">
        <f t="shared" si="6"/>
        <v>0</v>
      </c>
      <c r="AJ59" s="200">
        <f t="shared" si="6"/>
        <v>0</v>
      </c>
      <c r="AK59" s="200">
        <f t="shared" si="6"/>
        <v>0</v>
      </c>
      <c r="AL59" s="200">
        <f t="shared" si="6"/>
        <v>260</v>
      </c>
      <c r="AM59" s="200">
        <f t="shared" si="6"/>
        <v>217</v>
      </c>
      <c r="AN59" s="200">
        <f t="shared" si="6"/>
        <v>36</v>
      </c>
      <c r="AO59" s="200">
        <f t="shared" si="6"/>
        <v>0</v>
      </c>
      <c r="AP59" s="200">
        <f t="shared" si="6"/>
        <v>182</v>
      </c>
      <c r="AQ59" s="200">
        <f t="shared" si="6"/>
        <v>1319</v>
      </c>
      <c r="AR59" s="200">
        <f t="shared" si="6"/>
        <v>4245</v>
      </c>
      <c r="AS59" s="65"/>
    </row>
    <row r="60" spans="1:45" s="4" customFormat="1" ht="28.5" customHeight="1">
      <c r="A60" s="82" t="s">
        <v>113</v>
      </c>
      <c r="B60" s="23">
        <v>1</v>
      </c>
      <c r="C60" s="23"/>
      <c r="D60" s="174" t="s">
        <v>120</v>
      </c>
      <c r="E60" s="174">
        <v>1500</v>
      </c>
      <c r="F60" s="75">
        <v>542</v>
      </c>
      <c r="G60" s="84">
        <f t="shared" si="2"/>
        <v>0.36133333333333334</v>
      </c>
      <c r="H60" s="174">
        <v>0</v>
      </c>
      <c r="I60" s="75"/>
      <c r="J60" s="84"/>
      <c r="K60" s="75"/>
      <c r="L60" s="75"/>
      <c r="M60" s="256"/>
      <c r="N60" s="75"/>
      <c r="O60" s="75"/>
      <c r="P60" s="84"/>
      <c r="Q60" s="75"/>
      <c r="R60" s="75"/>
      <c r="S60" s="79"/>
      <c r="T60" s="75"/>
      <c r="U60" s="75"/>
      <c r="V60" s="78"/>
      <c r="W60" s="75"/>
      <c r="X60" s="75"/>
      <c r="Y60" s="79"/>
      <c r="Z60" s="174">
        <v>0</v>
      </c>
      <c r="AA60" s="75"/>
      <c r="AB60" s="78"/>
      <c r="AC60" s="174">
        <v>50</v>
      </c>
      <c r="AD60" s="75"/>
      <c r="AE60" s="174">
        <v>50</v>
      </c>
      <c r="AF60" s="75">
        <v>16</v>
      </c>
      <c r="AG60" s="84">
        <f t="shared" si="3"/>
        <v>0.32</v>
      </c>
      <c r="AH60" s="75"/>
      <c r="AI60" s="75"/>
      <c r="AJ60" s="75"/>
      <c r="AK60" s="75"/>
      <c r="AL60" s="75">
        <v>16</v>
      </c>
      <c r="AM60" s="82">
        <v>11</v>
      </c>
      <c r="AN60" s="75">
        <v>2</v>
      </c>
      <c r="AO60" s="75"/>
      <c r="AP60" s="75">
        <v>9</v>
      </c>
      <c r="AQ60" s="82">
        <v>90</v>
      </c>
      <c r="AR60" s="82">
        <v>300</v>
      </c>
      <c r="AS60" s="252"/>
    </row>
    <row r="61" spans="1:45" s="4" customFormat="1" ht="28.5" customHeight="1">
      <c r="A61" s="82" t="s">
        <v>113</v>
      </c>
      <c r="B61" s="23">
        <v>1</v>
      </c>
      <c r="C61" s="23"/>
      <c r="D61" s="174" t="s">
        <v>121</v>
      </c>
      <c r="E61" s="203">
        <v>860</v>
      </c>
      <c r="F61" s="201">
        <v>310</v>
      </c>
      <c r="G61" s="84">
        <f t="shared" si="2"/>
        <v>0.36046511627906974</v>
      </c>
      <c r="H61" s="203">
        <v>800</v>
      </c>
      <c r="I61" s="201">
        <v>203</v>
      </c>
      <c r="J61" s="84">
        <f>I61/H61</f>
        <v>0.25375</v>
      </c>
      <c r="K61" s="201"/>
      <c r="L61" s="201"/>
      <c r="M61" s="256"/>
      <c r="N61" s="201"/>
      <c r="O61" s="201"/>
      <c r="P61" s="84"/>
      <c r="Q61" s="201"/>
      <c r="R61" s="201"/>
      <c r="S61" s="205"/>
      <c r="T61" s="201"/>
      <c r="U61" s="201"/>
      <c r="V61" s="204"/>
      <c r="W61" s="201"/>
      <c r="X61" s="201"/>
      <c r="Y61" s="205"/>
      <c r="Z61" s="203">
        <v>0</v>
      </c>
      <c r="AA61" s="201"/>
      <c r="AB61" s="204"/>
      <c r="AC61" s="203">
        <v>50</v>
      </c>
      <c r="AD61" s="201"/>
      <c r="AE61" s="203">
        <v>50</v>
      </c>
      <c r="AF61" s="201">
        <v>20</v>
      </c>
      <c r="AG61" s="84">
        <f t="shared" si="3"/>
        <v>0.4</v>
      </c>
      <c r="AH61" s="201"/>
      <c r="AI61" s="201"/>
      <c r="AJ61" s="201"/>
      <c r="AK61" s="201"/>
      <c r="AL61" s="75">
        <v>20</v>
      </c>
      <c r="AM61" s="82">
        <v>11</v>
      </c>
      <c r="AN61" s="75">
        <v>2</v>
      </c>
      <c r="AO61" s="75"/>
      <c r="AP61" s="75">
        <v>9</v>
      </c>
      <c r="AQ61" s="82">
        <v>90</v>
      </c>
      <c r="AR61" s="82">
        <v>300</v>
      </c>
      <c r="AS61" s="252"/>
    </row>
    <row r="62" spans="1:45" s="4" customFormat="1" ht="28.5" customHeight="1">
      <c r="A62" s="82" t="s">
        <v>113</v>
      </c>
      <c r="B62" s="23">
        <v>1</v>
      </c>
      <c r="C62" s="23"/>
      <c r="D62" s="174" t="s">
        <v>146</v>
      </c>
      <c r="E62" s="203">
        <v>0</v>
      </c>
      <c r="F62" s="201"/>
      <c r="G62" s="84"/>
      <c r="H62" s="203">
        <v>0</v>
      </c>
      <c r="I62" s="201"/>
      <c r="J62" s="84"/>
      <c r="K62" s="201"/>
      <c r="L62" s="201"/>
      <c r="M62" s="256"/>
      <c r="N62" s="201"/>
      <c r="O62" s="201"/>
      <c r="P62" s="84"/>
      <c r="Q62" s="201"/>
      <c r="R62" s="201"/>
      <c r="S62" s="205"/>
      <c r="T62" s="201"/>
      <c r="U62" s="201"/>
      <c r="V62" s="204"/>
      <c r="W62" s="201"/>
      <c r="X62" s="201"/>
      <c r="Y62" s="205"/>
      <c r="Z62" s="203">
        <v>1200</v>
      </c>
      <c r="AA62" s="201">
        <v>502</v>
      </c>
      <c r="AB62" s="204">
        <f>AA62/Z62</f>
        <v>0.41833333333333333</v>
      </c>
      <c r="AC62" s="203">
        <v>15</v>
      </c>
      <c r="AD62" s="201"/>
      <c r="AE62" s="203">
        <v>15</v>
      </c>
      <c r="AF62" s="201">
        <v>5</v>
      </c>
      <c r="AG62" s="256">
        <f t="shared" si="3"/>
        <v>0.3333333333333333</v>
      </c>
      <c r="AH62" s="201"/>
      <c r="AI62" s="201"/>
      <c r="AJ62" s="201"/>
      <c r="AK62" s="201"/>
      <c r="AL62" s="75">
        <v>5</v>
      </c>
      <c r="AM62" s="82">
        <v>6</v>
      </c>
      <c r="AN62" s="75">
        <v>1</v>
      </c>
      <c r="AO62" s="75"/>
      <c r="AP62" s="75">
        <v>5</v>
      </c>
      <c r="AQ62" s="82">
        <v>25</v>
      </c>
      <c r="AR62" s="82">
        <v>90</v>
      </c>
      <c r="AS62" s="252"/>
    </row>
    <row r="63" spans="1:45" s="4" customFormat="1" ht="28.5" customHeight="1">
      <c r="A63" s="82" t="s">
        <v>114</v>
      </c>
      <c r="B63" s="23">
        <v>1</v>
      </c>
      <c r="C63" s="23"/>
      <c r="D63" s="174" t="s">
        <v>120</v>
      </c>
      <c r="E63" s="203">
        <v>1000</v>
      </c>
      <c r="F63" s="201">
        <v>382</v>
      </c>
      <c r="G63" s="84">
        <f t="shared" si="2"/>
        <v>0.382</v>
      </c>
      <c r="H63" s="203">
        <v>0</v>
      </c>
      <c r="I63" s="201"/>
      <c r="J63" s="84"/>
      <c r="K63" s="201"/>
      <c r="L63" s="201"/>
      <c r="M63" s="256"/>
      <c r="N63" s="201"/>
      <c r="O63" s="201"/>
      <c r="P63" s="84"/>
      <c r="Q63" s="201"/>
      <c r="R63" s="201"/>
      <c r="S63" s="205"/>
      <c r="T63" s="201"/>
      <c r="U63" s="201"/>
      <c r="V63" s="204"/>
      <c r="W63" s="201"/>
      <c r="X63" s="201"/>
      <c r="Y63" s="205"/>
      <c r="Z63" s="203">
        <v>0</v>
      </c>
      <c r="AA63" s="201"/>
      <c r="AB63" s="204"/>
      <c r="AC63" s="203">
        <v>50</v>
      </c>
      <c r="AD63" s="201"/>
      <c r="AE63" s="203">
        <v>50</v>
      </c>
      <c r="AF63" s="201">
        <v>15</v>
      </c>
      <c r="AG63" s="84">
        <f t="shared" si="3"/>
        <v>0.3</v>
      </c>
      <c r="AH63" s="201"/>
      <c r="AI63" s="201"/>
      <c r="AJ63" s="201"/>
      <c r="AK63" s="201"/>
      <c r="AL63" s="75">
        <v>15</v>
      </c>
      <c r="AM63" s="82">
        <v>10</v>
      </c>
      <c r="AN63" s="75">
        <v>2</v>
      </c>
      <c r="AO63" s="75"/>
      <c r="AP63" s="75">
        <v>8</v>
      </c>
      <c r="AQ63" s="82">
        <v>77</v>
      </c>
      <c r="AR63" s="82">
        <v>260</v>
      </c>
      <c r="AS63" s="252"/>
    </row>
    <row r="64" spans="1:45" s="4" customFormat="1" ht="28.5" customHeight="1">
      <c r="A64" s="82" t="s">
        <v>114</v>
      </c>
      <c r="B64" s="23">
        <v>1</v>
      </c>
      <c r="C64" s="23"/>
      <c r="D64" s="174" t="s">
        <v>121</v>
      </c>
      <c r="E64" s="203">
        <v>300</v>
      </c>
      <c r="F64" s="201">
        <v>102</v>
      </c>
      <c r="G64" s="84">
        <f t="shared" si="2"/>
        <v>0.34</v>
      </c>
      <c r="H64" s="203">
        <v>360</v>
      </c>
      <c r="I64" s="201">
        <v>132</v>
      </c>
      <c r="J64" s="84">
        <f>I64/H64</f>
        <v>0.36666666666666664</v>
      </c>
      <c r="K64" s="201"/>
      <c r="L64" s="201"/>
      <c r="M64" s="256"/>
      <c r="N64" s="201"/>
      <c r="O64" s="201"/>
      <c r="P64" s="84"/>
      <c r="Q64" s="201"/>
      <c r="R64" s="201"/>
      <c r="S64" s="205"/>
      <c r="T64" s="201"/>
      <c r="U64" s="201"/>
      <c r="V64" s="204"/>
      <c r="W64" s="201"/>
      <c r="X64" s="201"/>
      <c r="Y64" s="205"/>
      <c r="Z64" s="203">
        <v>0</v>
      </c>
      <c r="AA64" s="201"/>
      <c r="AB64" s="204"/>
      <c r="AC64" s="203">
        <v>20</v>
      </c>
      <c r="AD64" s="201"/>
      <c r="AE64" s="203">
        <v>20</v>
      </c>
      <c r="AF64" s="201">
        <v>6</v>
      </c>
      <c r="AG64" s="84">
        <f t="shared" si="3"/>
        <v>0.3</v>
      </c>
      <c r="AH64" s="201"/>
      <c r="AI64" s="201"/>
      <c r="AJ64" s="201"/>
      <c r="AK64" s="201"/>
      <c r="AL64" s="75">
        <v>6</v>
      </c>
      <c r="AM64" s="82">
        <v>10</v>
      </c>
      <c r="AN64" s="75">
        <v>2</v>
      </c>
      <c r="AO64" s="75"/>
      <c r="AP64" s="75">
        <v>8</v>
      </c>
      <c r="AQ64" s="82">
        <v>77</v>
      </c>
      <c r="AR64" s="82">
        <v>260</v>
      </c>
      <c r="AS64" s="252"/>
    </row>
    <row r="65" spans="1:45" s="4" customFormat="1" ht="28.5" customHeight="1">
      <c r="A65" s="82" t="s">
        <v>114</v>
      </c>
      <c r="B65" s="23">
        <v>1</v>
      </c>
      <c r="C65" s="23"/>
      <c r="D65" s="174" t="s">
        <v>146</v>
      </c>
      <c r="E65" s="203">
        <v>0</v>
      </c>
      <c r="F65" s="201"/>
      <c r="G65" s="84"/>
      <c r="H65" s="203">
        <v>0</v>
      </c>
      <c r="I65" s="201"/>
      <c r="J65" s="84"/>
      <c r="K65" s="201"/>
      <c r="L65" s="201"/>
      <c r="M65" s="256"/>
      <c r="N65" s="201"/>
      <c r="O65" s="201"/>
      <c r="P65" s="84"/>
      <c r="Q65" s="201"/>
      <c r="R65" s="201"/>
      <c r="S65" s="205"/>
      <c r="T65" s="201"/>
      <c r="U65" s="201"/>
      <c r="V65" s="204"/>
      <c r="W65" s="201"/>
      <c r="X65" s="201"/>
      <c r="Y65" s="205"/>
      <c r="Z65" s="203">
        <v>800</v>
      </c>
      <c r="AA65" s="201">
        <v>312</v>
      </c>
      <c r="AB65" s="204">
        <f>AA65/Z65</f>
        <v>0.39</v>
      </c>
      <c r="AC65" s="203">
        <v>10</v>
      </c>
      <c r="AD65" s="201"/>
      <c r="AE65" s="203">
        <v>10</v>
      </c>
      <c r="AF65" s="201">
        <v>4</v>
      </c>
      <c r="AG65" s="84">
        <f t="shared" si="3"/>
        <v>0.4</v>
      </c>
      <c r="AH65" s="201"/>
      <c r="AI65" s="201"/>
      <c r="AJ65" s="201"/>
      <c r="AK65" s="201"/>
      <c r="AL65" s="75">
        <v>4</v>
      </c>
      <c r="AM65" s="82">
        <v>3</v>
      </c>
      <c r="AN65" s="75">
        <v>1</v>
      </c>
      <c r="AO65" s="75"/>
      <c r="AP65" s="75">
        <v>2</v>
      </c>
      <c r="AQ65" s="82">
        <v>14</v>
      </c>
      <c r="AR65" s="82">
        <v>45</v>
      </c>
      <c r="AS65" s="252"/>
    </row>
    <row r="66" spans="1:45" s="4" customFormat="1" ht="28.5" customHeight="1">
      <c r="A66" s="82" t="s">
        <v>115</v>
      </c>
      <c r="B66" s="23">
        <v>1</v>
      </c>
      <c r="C66" s="23"/>
      <c r="D66" s="174" t="s">
        <v>120</v>
      </c>
      <c r="E66" s="203">
        <v>1830</v>
      </c>
      <c r="F66" s="201">
        <v>820</v>
      </c>
      <c r="G66" s="84">
        <f t="shared" si="2"/>
        <v>0.44808743169398907</v>
      </c>
      <c r="H66" s="203">
        <v>0</v>
      </c>
      <c r="I66" s="201"/>
      <c r="J66" s="84"/>
      <c r="K66" s="201"/>
      <c r="L66" s="201"/>
      <c r="M66" s="256"/>
      <c r="N66" s="201"/>
      <c r="O66" s="201"/>
      <c r="P66" s="84"/>
      <c r="Q66" s="201"/>
      <c r="R66" s="201"/>
      <c r="S66" s="205"/>
      <c r="T66" s="201"/>
      <c r="U66" s="201"/>
      <c r="V66" s="204"/>
      <c r="W66" s="201"/>
      <c r="X66" s="201"/>
      <c r="Y66" s="205"/>
      <c r="Z66" s="203">
        <v>0</v>
      </c>
      <c r="AA66" s="201"/>
      <c r="AB66" s="204"/>
      <c r="AC66" s="203">
        <v>55</v>
      </c>
      <c r="AD66" s="201"/>
      <c r="AE66" s="203">
        <v>55</v>
      </c>
      <c r="AF66" s="201">
        <v>20</v>
      </c>
      <c r="AG66" s="256">
        <f t="shared" si="3"/>
        <v>0.36363636363636365</v>
      </c>
      <c r="AH66" s="201"/>
      <c r="AI66" s="201"/>
      <c r="AJ66" s="201"/>
      <c r="AK66" s="201"/>
      <c r="AL66" s="75">
        <v>20</v>
      </c>
      <c r="AM66" s="82">
        <v>16</v>
      </c>
      <c r="AN66" s="75">
        <v>2</v>
      </c>
      <c r="AO66" s="75"/>
      <c r="AP66" s="75">
        <v>14</v>
      </c>
      <c r="AQ66" s="82">
        <v>128</v>
      </c>
      <c r="AR66" s="82">
        <v>440</v>
      </c>
      <c r="AS66" s="252"/>
    </row>
    <row r="67" spans="1:45" s="4" customFormat="1" ht="28.5" customHeight="1">
      <c r="A67" s="82" t="s">
        <v>115</v>
      </c>
      <c r="B67" s="23">
        <v>1</v>
      </c>
      <c r="C67" s="23"/>
      <c r="D67" s="174" t="s">
        <v>121</v>
      </c>
      <c r="E67" s="203">
        <v>400</v>
      </c>
      <c r="F67" s="201">
        <v>105</v>
      </c>
      <c r="G67" s="84">
        <f t="shared" si="2"/>
        <v>0.2625</v>
      </c>
      <c r="H67" s="203">
        <v>600</v>
      </c>
      <c r="I67" s="201">
        <v>167</v>
      </c>
      <c r="J67" s="84">
        <f>I67/H67</f>
        <v>0.2783333333333333</v>
      </c>
      <c r="K67" s="201"/>
      <c r="L67" s="201"/>
      <c r="M67" s="256"/>
      <c r="N67" s="201"/>
      <c r="O67" s="201"/>
      <c r="P67" s="84"/>
      <c r="Q67" s="201"/>
      <c r="R67" s="201"/>
      <c r="S67" s="205"/>
      <c r="T67" s="201"/>
      <c r="U67" s="201"/>
      <c r="V67" s="204"/>
      <c r="W67" s="201"/>
      <c r="X67" s="201"/>
      <c r="Y67" s="205"/>
      <c r="Z67" s="203">
        <v>0</v>
      </c>
      <c r="AA67" s="201"/>
      <c r="AB67" s="204"/>
      <c r="AC67" s="203">
        <v>30</v>
      </c>
      <c r="AD67" s="201"/>
      <c r="AE67" s="203">
        <v>30</v>
      </c>
      <c r="AF67" s="201">
        <v>11</v>
      </c>
      <c r="AG67" s="256">
        <f t="shared" si="3"/>
        <v>0.36666666666666664</v>
      </c>
      <c r="AH67" s="201"/>
      <c r="AI67" s="201"/>
      <c r="AJ67" s="201"/>
      <c r="AK67" s="201"/>
      <c r="AL67" s="75">
        <v>11</v>
      </c>
      <c r="AM67" s="82">
        <v>16</v>
      </c>
      <c r="AN67" s="75">
        <v>2</v>
      </c>
      <c r="AO67" s="75"/>
      <c r="AP67" s="75">
        <v>14</v>
      </c>
      <c r="AQ67" s="82">
        <v>128</v>
      </c>
      <c r="AR67" s="82">
        <v>260</v>
      </c>
      <c r="AS67" s="252"/>
    </row>
    <row r="68" spans="1:45" s="4" customFormat="1" ht="28.5" customHeight="1">
      <c r="A68" s="82" t="s">
        <v>115</v>
      </c>
      <c r="B68" s="23">
        <v>1</v>
      </c>
      <c r="C68" s="23"/>
      <c r="D68" s="174" t="s">
        <v>146</v>
      </c>
      <c r="E68" s="203">
        <v>0</v>
      </c>
      <c r="F68" s="201"/>
      <c r="G68" s="84"/>
      <c r="H68" s="203">
        <v>0</v>
      </c>
      <c r="I68" s="201"/>
      <c r="J68" s="84"/>
      <c r="K68" s="201"/>
      <c r="L68" s="201"/>
      <c r="M68" s="256"/>
      <c r="N68" s="201"/>
      <c r="O68" s="201"/>
      <c r="P68" s="84"/>
      <c r="Q68" s="201"/>
      <c r="R68" s="201"/>
      <c r="S68" s="205"/>
      <c r="T68" s="201"/>
      <c r="U68" s="201"/>
      <c r="V68" s="204"/>
      <c r="W68" s="201"/>
      <c r="X68" s="201"/>
      <c r="Y68" s="205"/>
      <c r="Z68" s="203">
        <v>1660</v>
      </c>
      <c r="AA68" s="201">
        <v>632</v>
      </c>
      <c r="AB68" s="204">
        <f>AA68/Z68</f>
        <v>0.38072289156626504</v>
      </c>
      <c r="AC68" s="203">
        <v>20</v>
      </c>
      <c r="AD68" s="201"/>
      <c r="AE68" s="203">
        <v>20</v>
      </c>
      <c r="AF68" s="201">
        <v>5</v>
      </c>
      <c r="AG68" s="84">
        <f t="shared" si="3"/>
        <v>0.25</v>
      </c>
      <c r="AH68" s="201"/>
      <c r="AI68" s="201"/>
      <c r="AJ68" s="201"/>
      <c r="AK68" s="201"/>
      <c r="AL68" s="75">
        <v>5</v>
      </c>
      <c r="AM68" s="82">
        <v>8</v>
      </c>
      <c r="AN68" s="75">
        <v>1</v>
      </c>
      <c r="AO68" s="75"/>
      <c r="AP68" s="75">
        <v>7</v>
      </c>
      <c r="AQ68" s="82">
        <v>53</v>
      </c>
      <c r="AR68" s="82">
        <v>170</v>
      </c>
      <c r="AS68" s="252"/>
    </row>
    <row r="69" spans="1:45" s="4" customFormat="1" ht="28.5" customHeight="1">
      <c r="A69" s="82" t="s">
        <v>147</v>
      </c>
      <c r="B69" s="23">
        <v>1</v>
      </c>
      <c r="C69" s="23"/>
      <c r="D69" s="174" t="s">
        <v>120</v>
      </c>
      <c r="E69" s="203">
        <v>500</v>
      </c>
      <c r="F69" s="201">
        <v>230</v>
      </c>
      <c r="G69" s="84">
        <f t="shared" si="2"/>
        <v>0.46</v>
      </c>
      <c r="H69" s="203">
        <v>0</v>
      </c>
      <c r="I69" s="201"/>
      <c r="J69" s="84"/>
      <c r="K69" s="201"/>
      <c r="L69" s="201"/>
      <c r="M69" s="256"/>
      <c r="N69" s="201"/>
      <c r="O69" s="201"/>
      <c r="P69" s="84"/>
      <c r="Q69" s="201"/>
      <c r="R69" s="201"/>
      <c r="S69" s="205"/>
      <c r="T69" s="201"/>
      <c r="U69" s="201"/>
      <c r="V69" s="204"/>
      <c r="W69" s="201"/>
      <c r="X69" s="201"/>
      <c r="Y69" s="205"/>
      <c r="Z69" s="203">
        <v>0</v>
      </c>
      <c r="AA69" s="201"/>
      <c r="AB69" s="204"/>
      <c r="AC69" s="203">
        <v>15</v>
      </c>
      <c r="AD69" s="201"/>
      <c r="AE69" s="203">
        <v>15</v>
      </c>
      <c r="AF69" s="201">
        <v>4</v>
      </c>
      <c r="AG69" s="256">
        <f t="shared" si="3"/>
        <v>0.26666666666666666</v>
      </c>
      <c r="AH69" s="201"/>
      <c r="AI69" s="201"/>
      <c r="AJ69" s="201"/>
      <c r="AK69" s="201"/>
      <c r="AL69" s="75">
        <v>4</v>
      </c>
      <c r="AM69" s="82">
        <v>5</v>
      </c>
      <c r="AN69" s="75">
        <v>1</v>
      </c>
      <c r="AO69" s="75"/>
      <c r="AP69" s="75">
        <v>4</v>
      </c>
      <c r="AQ69" s="82">
        <v>25</v>
      </c>
      <c r="AR69" s="82">
        <v>85</v>
      </c>
      <c r="AS69" s="252"/>
    </row>
    <row r="70" spans="1:45" s="4" customFormat="1" ht="28.5" customHeight="1">
      <c r="A70" s="82" t="s">
        <v>147</v>
      </c>
      <c r="B70" s="23">
        <v>1</v>
      </c>
      <c r="C70" s="23"/>
      <c r="D70" s="174" t="s">
        <v>121</v>
      </c>
      <c r="E70" s="203">
        <v>200</v>
      </c>
      <c r="F70" s="201">
        <v>93</v>
      </c>
      <c r="G70" s="84">
        <f t="shared" si="2"/>
        <v>0.465</v>
      </c>
      <c r="H70" s="203">
        <v>120</v>
      </c>
      <c r="I70" s="201">
        <v>42</v>
      </c>
      <c r="J70" s="84">
        <f>I70/H70</f>
        <v>0.35</v>
      </c>
      <c r="K70" s="201"/>
      <c r="L70" s="201"/>
      <c r="M70" s="256"/>
      <c r="N70" s="201"/>
      <c r="O70" s="201"/>
      <c r="P70" s="84"/>
      <c r="Q70" s="201"/>
      <c r="R70" s="201"/>
      <c r="S70" s="205"/>
      <c r="T70" s="201"/>
      <c r="U70" s="201"/>
      <c r="V70" s="204"/>
      <c r="W70" s="201"/>
      <c r="X70" s="201"/>
      <c r="Y70" s="205"/>
      <c r="Z70" s="203">
        <v>0</v>
      </c>
      <c r="AA70" s="201"/>
      <c r="AB70" s="204"/>
      <c r="AC70" s="203">
        <v>10</v>
      </c>
      <c r="AD70" s="201"/>
      <c r="AE70" s="203">
        <v>10</v>
      </c>
      <c r="AF70" s="201">
        <v>4</v>
      </c>
      <c r="AG70" s="84">
        <f t="shared" si="3"/>
        <v>0.4</v>
      </c>
      <c r="AH70" s="201"/>
      <c r="AI70" s="201"/>
      <c r="AJ70" s="201"/>
      <c r="AK70" s="201"/>
      <c r="AL70" s="75">
        <v>4</v>
      </c>
      <c r="AM70" s="82">
        <v>5</v>
      </c>
      <c r="AN70" s="75">
        <v>1</v>
      </c>
      <c r="AO70" s="75"/>
      <c r="AP70" s="75">
        <v>4</v>
      </c>
      <c r="AQ70" s="82">
        <v>25</v>
      </c>
      <c r="AR70" s="82">
        <v>85</v>
      </c>
      <c r="AS70" s="252"/>
    </row>
    <row r="71" spans="1:45" s="4" customFormat="1" ht="28.5" customHeight="1">
      <c r="A71" s="82" t="s">
        <v>116</v>
      </c>
      <c r="B71" s="23">
        <v>1</v>
      </c>
      <c r="C71" s="23"/>
      <c r="D71" s="174" t="s">
        <v>120</v>
      </c>
      <c r="E71" s="203">
        <v>1300</v>
      </c>
      <c r="F71" s="201">
        <v>456</v>
      </c>
      <c r="G71" s="84">
        <f t="shared" si="2"/>
        <v>0.3507692307692308</v>
      </c>
      <c r="H71" s="203">
        <v>0</v>
      </c>
      <c r="I71" s="201"/>
      <c r="J71" s="84"/>
      <c r="K71" s="201"/>
      <c r="L71" s="201"/>
      <c r="M71" s="256"/>
      <c r="N71" s="201"/>
      <c r="O71" s="201"/>
      <c r="P71" s="84"/>
      <c r="Q71" s="201"/>
      <c r="R71" s="201"/>
      <c r="S71" s="205"/>
      <c r="T71" s="201"/>
      <c r="U71" s="201"/>
      <c r="V71" s="204"/>
      <c r="W71" s="201"/>
      <c r="X71" s="201"/>
      <c r="Y71" s="205"/>
      <c r="Z71" s="203">
        <v>0</v>
      </c>
      <c r="AA71" s="201"/>
      <c r="AB71" s="204"/>
      <c r="AC71" s="203">
        <v>40</v>
      </c>
      <c r="AD71" s="201"/>
      <c r="AE71" s="203">
        <v>40</v>
      </c>
      <c r="AF71" s="201">
        <v>13</v>
      </c>
      <c r="AG71" s="260">
        <f t="shared" si="3"/>
        <v>0.325</v>
      </c>
      <c r="AH71" s="201"/>
      <c r="AI71" s="201"/>
      <c r="AJ71" s="201"/>
      <c r="AK71" s="201"/>
      <c r="AL71" s="75">
        <v>13</v>
      </c>
      <c r="AM71" s="82">
        <v>5</v>
      </c>
      <c r="AN71" s="75">
        <v>1</v>
      </c>
      <c r="AO71" s="75"/>
      <c r="AP71" s="75">
        <v>4</v>
      </c>
      <c r="AQ71" s="82">
        <v>25</v>
      </c>
      <c r="AR71" s="82">
        <v>85</v>
      </c>
      <c r="AS71" s="252"/>
    </row>
    <row r="72" spans="1:45" s="4" customFormat="1" ht="28.5" customHeight="1">
      <c r="A72" s="82" t="s">
        <v>116</v>
      </c>
      <c r="B72" s="23">
        <v>1</v>
      </c>
      <c r="C72" s="23"/>
      <c r="D72" s="174" t="s">
        <v>121</v>
      </c>
      <c r="E72" s="203">
        <v>1000</v>
      </c>
      <c r="F72" s="201">
        <v>300</v>
      </c>
      <c r="G72" s="84">
        <f t="shared" si="2"/>
        <v>0.3</v>
      </c>
      <c r="H72" s="203">
        <v>120</v>
      </c>
      <c r="I72" s="201">
        <v>37</v>
      </c>
      <c r="J72" s="84">
        <f>I72/H72</f>
        <v>0.30833333333333335</v>
      </c>
      <c r="K72" s="201"/>
      <c r="L72" s="201"/>
      <c r="M72" s="256"/>
      <c r="N72" s="201"/>
      <c r="O72" s="201"/>
      <c r="P72" s="84"/>
      <c r="Q72" s="201"/>
      <c r="R72" s="201"/>
      <c r="S72" s="205"/>
      <c r="T72" s="201"/>
      <c r="U72" s="201"/>
      <c r="V72" s="204"/>
      <c r="W72" s="201"/>
      <c r="X72" s="201"/>
      <c r="Y72" s="205"/>
      <c r="Z72" s="203">
        <v>0</v>
      </c>
      <c r="AA72" s="201"/>
      <c r="AB72" s="204"/>
      <c r="AC72" s="203">
        <v>30</v>
      </c>
      <c r="AD72" s="201"/>
      <c r="AE72" s="203">
        <v>30</v>
      </c>
      <c r="AF72" s="201">
        <v>9</v>
      </c>
      <c r="AG72" s="84">
        <f t="shared" si="3"/>
        <v>0.3</v>
      </c>
      <c r="AH72" s="201"/>
      <c r="AI72" s="201"/>
      <c r="AJ72" s="201"/>
      <c r="AK72" s="201"/>
      <c r="AL72" s="75">
        <v>9</v>
      </c>
      <c r="AM72" s="82">
        <v>5</v>
      </c>
      <c r="AN72" s="75">
        <v>1</v>
      </c>
      <c r="AO72" s="75"/>
      <c r="AP72" s="75">
        <v>4</v>
      </c>
      <c r="AQ72" s="82">
        <v>25</v>
      </c>
      <c r="AR72" s="82">
        <v>85</v>
      </c>
      <c r="AS72" s="252"/>
    </row>
    <row r="73" spans="1:45" s="4" customFormat="1" ht="28.5" customHeight="1">
      <c r="A73" s="82" t="s">
        <v>117</v>
      </c>
      <c r="B73" s="23">
        <v>1</v>
      </c>
      <c r="C73" s="23"/>
      <c r="D73" s="174" t="s">
        <v>120</v>
      </c>
      <c r="E73" s="203">
        <v>2330</v>
      </c>
      <c r="F73" s="201">
        <v>763</v>
      </c>
      <c r="G73" s="84">
        <f t="shared" si="2"/>
        <v>0.3274678111587983</v>
      </c>
      <c r="H73" s="203">
        <v>0</v>
      </c>
      <c r="I73" s="201"/>
      <c r="J73" s="84"/>
      <c r="K73" s="201"/>
      <c r="L73" s="201"/>
      <c r="M73" s="256"/>
      <c r="N73" s="201"/>
      <c r="O73" s="201"/>
      <c r="P73" s="84"/>
      <c r="Q73" s="201"/>
      <c r="R73" s="201"/>
      <c r="S73" s="205"/>
      <c r="T73" s="201"/>
      <c r="U73" s="201"/>
      <c r="V73" s="204"/>
      <c r="W73" s="201"/>
      <c r="X73" s="201"/>
      <c r="Y73" s="205"/>
      <c r="Z73" s="203">
        <v>0</v>
      </c>
      <c r="AA73" s="201"/>
      <c r="AB73" s="204"/>
      <c r="AC73" s="203">
        <v>70</v>
      </c>
      <c r="AD73" s="201"/>
      <c r="AE73" s="203">
        <v>70</v>
      </c>
      <c r="AF73" s="201">
        <v>23</v>
      </c>
      <c r="AG73" s="256">
        <f t="shared" si="3"/>
        <v>0.32857142857142857</v>
      </c>
      <c r="AH73" s="201"/>
      <c r="AI73" s="201"/>
      <c r="AJ73" s="201"/>
      <c r="AK73" s="201"/>
      <c r="AL73" s="75">
        <v>23</v>
      </c>
      <c r="AM73" s="82">
        <v>14</v>
      </c>
      <c r="AN73" s="75">
        <v>2</v>
      </c>
      <c r="AO73" s="75"/>
      <c r="AP73" s="75">
        <v>12</v>
      </c>
      <c r="AQ73" s="82">
        <v>78</v>
      </c>
      <c r="AR73" s="82">
        <v>260</v>
      </c>
      <c r="AS73" s="252"/>
    </row>
    <row r="74" spans="1:45" s="4" customFormat="1" ht="28.5" customHeight="1">
      <c r="A74" s="82" t="s">
        <v>117</v>
      </c>
      <c r="B74" s="23">
        <v>1</v>
      </c>
      <c r="C74" s="23"/>
      <c r="D74" s="174" t="s">
        <v>121</v>
      </c>
      <c r="E74" s="203">
        <v>1000</v>
      </c>
      <c r="F74" s="201">
        <v>312</v>
      </c>
      <c r="G74" s="84">
        <f aca="true" t="shared" si="7" ref="G74:G94">F74/E74</f>
        <v>0.312</v>
      </c>
      <c r="H74" s="203">
        <v>1000</v>
      </c>
      <c r="I74" s="201">
        <v>305</v>
      </c>
      <c r="J74" s="84">
        <f aca="true" t="shared" si="8" ref="J74:J93">I74/H74</f>
        <v>0.305</v>
      </c>
      <c r="K74" s="201"/>
      <c r="L74" s="201"/>
      <c r="M74" s="256"/>
      <c r="N74" s="201"/>
      <c r="O74" s="201"/>
      <c r="P74" s="84"/>
      <c r="Q74" s="201"/>
      <c r="R74" s="201"/>
      <c r="S74" s="205"/>
      <c r="T74" s="201"/>
      <c r="U74" s="201"/>
      <c r="V74" s="204"/>
      <c r="W74" s="201"/>
      <c r="X74" s="201"/>
      <c r="Y74" s="205"/>
      <c r="Z74" s="203">
        <v>0</v>
      </c>
      <c r="AA74" s="201"/>
      <c r="AB74" s="204"/>
      <c r="AC74" s="203">
        <v>60</v>
      </c>
      <c r="AD74" s="201"/>
      <c r="AE74" s="203">
        <v>60</v>
      </c>
      <c r="AF74" s="201">
        <v>20</v>
      </c>
      <c r="AG74" s="256">
        <f aca="true" t="shared" si="9" ref="AG74:AG94">AF74/AE74</f>
        <v>0.3333333333333333</v>
      </c>
      <c r="AH74" s="201"/>
      <c r="AI74" s="201"/>
      <c r="AJ74" s="201"/>
      <c r="AK74" s="201"/>
      <c r="AL74" s="75">
        <v>20</v>
      </c>
      <c r="AM74" s="82">
        <v>14</v>
      </c>
      <c r="AN74" s="75">
        <v>2</v>
      </c>
      <c r="AO74" s="75"/>
      <c r="AP74" s="75">
        <v>12</v>
      </c>
      <c r="AQ74" s="82">
        <v>78</v>
      </c>
      <c r="AR74" s="82">
        <v>260</v>
      </c>
      <c r="AS74" s="252"/>
    </row>
    <row r="75" spans="1:45" s="4" customFormat="1" ht="28.5" customHeight="1">
      <c r="A75" s="82" t="s">
        <v>117</v>
      </c>
      <c r="B75" s="23">
        <v>1</v>
      </c>
      <c r="C75" s="23"/>
      <c r="D75" s="174" t="s">
        <v>146</v>
      </c>
      <c r="E75" s="203">
        <v>0</v>
      </c>
      <c r="F75" s="201"/>
      <c r="G75" s="84"/>
      <c r="H75" s="203">
        <v>0</v>
      </c>
      <c r="I75" s="201"/>
      <c r="J75" s="84"/>
      <c r="K75" s="201"/>
      <c r="L75" s="201"/>
      <c r="M75" s="256"/>
      <c r="N75" s="201"/>
      <c r="O75" s="201"/>
      <c r="P75" s="84"/>
      <c r="Q75" s="201"/>
      <c r="R75" s="201"/>
      <c r="S75" s="205"/>
      <c r="T75" s="201"/>
      <c r="U75" s="201"/>
      <c r="V75" s="204"/>
      <c r="W75" s="201"/>
      <c r="X75" s="201"/>
      <c r="Y75" s="205"/>
      <c r="Z75" s="203">
        <v>2500</v>
      </c>
      <c r="AA75" s="201">
        <v>692</v>
      </c>
      <c r="AB75" s="204">
        <f>AA75/Z75</f>
        <v>0.2768</v>
      </c>
      <c r="AC75" s="203">
        <v>30</v>
      </c>
      <c r="AD75" s="201"/>
      <c r="AE75" s="203">
        <v>30</v>
      </c>
      <c r="AF75" s="201">
        <v>8</v>
      </c>
      <c r="AG75" s="256">
        <f t="shared" si="9"/>
        <v>0.26666666666666666</v>
      </c>
      <c r="AH75" s="201"/>
      <c r="AI75" s="201"/>
      <c r="AJ75" s="201"/>
      <c r="AK75" s="201"/>
      <c r="AL75" s="75">
        <v>8</v>
      </c>
      <c r="AM75" s="82">
        <v>6</v>
      </c>
      <c r="AN75" s="75">
        <v>1</v>
      </c>
      <c r="AO75" s="75"/>
      <c r="AP75" s="75">
        <v>5</v>
      </c>
      <c r="AQ75" s="82">
        <v>32</v>
      </c>
      <c r="AR75" s="82">
        <v>100</v>
      </c>
      <c r="AS75" s="252"/>
    </row>
    <row r="76" spans="1:45" s="4" customFormat="1" ht="28.5" customHeight="1">
      <c r="A76" s="82" t="s">
        <v>148</v>
      </c>
      <c r="B76" s="13">
        <v>1</v>
      </c>
      <c r="C76" s="13"/>
      <c r="D76" s="174" t="s">
        <v>120</v>
      </c>
      <c r="E76" s="203">
        <v>2000</v>
      </c>
      <c r="F76" s="202">
        <v>782</v>
      </c>
      <c r="G76" s="84">
        <f t="shared" si="7"/>
        <v>0.391</v>
      </c>
      <c r="H76" s="203">
        <v>0</v>
      </c>
      <c r="I76" s="202"/>
      <c r="J76" s="84"/>
      <c r="K76" s="202"/>
      <c r="L76" s="202"/>
      <c r="M76" s="256"/>
      <c r="N76" s="202"/>
      <c r="O76" s="202"/>
      <c r="P76" s="84"/>
      <c r="Q76" s="202"/>
      <c r="R76" s="202"/>
      <c r="S76" s="204"/>
      <c r="T76" s="202"/>
      <c r="U76" s="202"/>
      <c r="V76" s="205"/>
      <c r="W76" s="202"/>
      <c r="X76" s="202"/>
      <c r="Y76" s="205"/>
      <c r="Z76" s="203">
        <v>0</v>
      </c>
      <c r="AA76" s="202"/>
      <c r="AB76" s="204"/>
      <c r="AC76" s="203">
        <v>60</v>
      </c>
      <c r="AD76" s="206"/>
      <c r="AE76" s="203">
        <v>60</v>
      </c>
      <c r="AF76" s="201">
        <v>21</v>
      </c>
      <c r="AG76" s="84">
        <f t="shared" si="9"/>
        <v>0.35</v>
      </c>
      <c r="AH76" s="208"/>
      <c r="AI76" s="201"/>
      <c r="AJ76" s="201"/>
      <c r="AK76" s="201"/>
      <c r="AL76" s="75">
        <v>21</v>
      </c>
      <c r="AM76" s="82">
        <v>14</v>
      </c>
      <c r="AN76" s="75">
        <v>2</v>
      </c>
      <c r="AO76" s="75"/>
      <c r="AP76" s="75">
        <v>12</v>
      </c>
      <c r="AQ76" s="82">
        <v>78</v>
      </c>
      <c r="AR76" s="82">
        <v>260</v>
      </c>
      <c r="AS76" s="58"/>
    </row>
    <row r="77" spans="1:45" s="4" customFormat="1" ht="28.5" customHeight="1">
      <c r="A77" s="82" t="s">
        <v>148</v>
      </c>
      <c r="B77" s="28">
        <v>1</v>
      </c>
      <c r="C77" s="28"/>
      <c r="D77" s="174" t="s">
        <v>121</v>
      </c>
      <c r="E77" s="203">
        <v>600</v>
      </c>
      <c r="F77" s="206">
        <v>300</v>
      </c>
      <c r="G77" s="84">
        <f t="shared" si="7"/>
        <v>0.5</v>
      </c>
      <c r="H77" s="203">
        <v>700</v>
      </c>
      <c r="I77" s="207">
        <v>192</v>
      </c>
      <c r="J77" s="84">
        <f t="shared" si="8"/>
        <v>0.2742857142857143</v>
      </c>
      <c r="K77" s="201"/>
      <c r="L77" s="201"/>
      <c r="M77" s="256"/>
      <c r="N77" s="201"/>
      <c r="O77" s="201"/>
      <c r="P77" s="84"/>
      <c r="Q77" s="201"/>
      <c r="R77" s="201"/>
      <c r="S77" s="204"/>
      <c r="T77" s="201"/>
      <c r="U77" s="201"/>
      <c r="V77" s="205"/>
      <c r="W77" s="201"/>
      <c r="X77" s="201"/>
      <c r="Y77" s="205"/>
      <c r="Z77" s="203">
        <v>0</v>
      </c>
      <c r="AA77" s="201"/>
      <c r="AB77" s="204"/>
      <c r="AC77" s="203">
        <v>40</v>
      </c>
      <c r="AD77" s="201"/>
      <c r="AE77" s="203">
        <v>40</v>
      </c>
      <c r="AF77" s="201">
        <v>11</v>
      </c>
      <c r="AG77" s="260">
        <f t="shared" si="9"/>
        <v>0.275</v>
      </c>
      <c r="AH77" s="201"/>
      <c r="AI77" s="201"/>
      <c r="AJ77" s="201"/>
      <c r="AK77" s="201"/>
      <c r="AL77" s="75">
        <v>11</v>
      </c>
      <c r="AM77" s="82">
        <v>12</v>
      </c>
      <c r="AN77" s="75">
        <v>2</v>
      </c>
      <c r="AO77" s="75"/>
      <c r="AP77" s="75">
        <v>10</v>
      </c>
      <c r="AQ77" s="75">
        <v>78</v>
      </c>
      <c r="AR77" s="75">
        <v>260</v>
      </c>
      <c r="AS77" s="252"/>
    </row>
    <row r="78" spans="1:45" s="4" customFormat="1" ht="28.5" customHeight="1">
      <c r="A78" s="82" t="s">
        <v>148</v>
      </c>
      <c r="B78" s="28">
        <v>1</v>
      </c>
      <c r="C78" s="28"/>
      <c r="D78" s="174" t="s">
        <v>146</v>
      </c>
      <c r="E78" s="203">
        <v>0</v>
      </c>
      <c r="F78" s="206"/>
      <c r="G78" s="84"/>
      <c r="H78" s="203">
        <v>0</v>
      </c>
      <c r="I78" s="207"/>
      <c r="J78" s="84"/>
      <c r="K78" s="201"/>
      <c r="L78" s="201"/>
      <c r="M78" s="256"/>
      <c r="N78" s="201"/>
      <c r="O78" s="201"/>
      <c r="P78" s="84"/>
      <c r="Q78" s="201"/>
      <c r="R78" s="201"/>
      <c r="S78" s="204"/>
      <c r="T78" s="201"/>
      <c r="U78" s="201"/>
      <c r="V78" s="204"/>
      <c r="W78" s="201"/>
      <c r="X78" s="201"/>
      <c r="Y78" s="204"/>
      <c r="Z78" s="203">
        <v>1250</v>
      </c>
      <c r="AA78" s="30">
        <v>462</v>
      </c>
      <c r="AB78" s="78">
        <f>AA78/Z78</f>
        <v>0.3696</v>
      </c>
      <c r="AC78" s="174">
        <v>15</v>
      </c>
      <c r="AD78" s="75"/>
      <c r="AE78" s="174">
        <v>15</v>
      </c>
      <c r="AF78" s="75">
        <v>5</v>
      </c>
      <c r="AG78" s="256">
        <f t="shared" si="9"/>
        <v>0.3333333333333333</v>
      </c>
      <c r="AH78" s="75"/>
      <c r="AI78" s="75"/>
      <c r="AJ78" s="75"/>
      <c r="AK78" s="75"/>
      <c r="AL78" s="75">
        <v>5</v>
      </c>
      <c r="AM78" s="82">
        <v>8</v>
      </c>
      <c r="AN78" s="75">
        <v>1</v>
      </c>
      <c r="AO78" s="75"/>
      <c r="AP78" s="75">
        <v>7</v>
      </c>
      <c r="AQ78" s="75">
        <v>32</v>
      </c>
      <c r="AR78" s="75">
        <v>100</v>
      </c>
      <c r="AS78" s="252"/>
    </row>
    <row r="79" spans="1:45" s="4" customFormat="1" ht="28.5" customHeight="1">
      <c r="A79" s="82" t="s">
        <v>119</v>
      </c>
      <c r="B79" s="23">
        <v>1</v>
      </c>
      <c r="C79" s="23"/>
      <c r="D79" s="174" t="s">
        <v>120</v>
      </c>
      <c r="E79" s="203">
        <v>1160</v>
      </c>
      <c r="F79" s="30">
        <v>468</v>
      </c>
      <c r="G79" s="84">
        <f t="shared" si="7"/>
        <v>0.40344827586206894</v>
      </c>
      <c r="H79" s="174">
        <v>0</v>
      </c>
      <c r="I79" s="32"/>
      <c r="J79" s="84"/>
      <c r="K79" s="30"/>
      <c r="L79" s="30"/>
      <c r="M79" s="256"/>
      <c r="N79" s="30"/>
      <c r="O79" s="30"/>
      <c r="P79" s="84"/>
      <c r="Q79" s="30"/>
      <c r="R79" s="30"/>
      <c r="S79" s="31"/>
      <c r="T79" s="30"/>
      <c r="U79" s="30"/>
      <c r="V79" s="30"/>
      <c r="W79" s="30"/>
      <c r="X79" s="30"/>
      <c r="Y79" s="31"/>
      <c r="Z79" s="174">
        <v>0</v>
      </c>
      <c r="AA79" s="30"/>
      <c r="AB79" s="78"/>
      <c r="AC79" s="174">
        <v>35</v>
      </c>
      <c r="AD79" s="30"/>
      <c r="AE79" s="174">
        <v>35</v>
      </c>
      <c r="AF79" s="30">
        <v>11</v>
      </c>
      <c r="AG79" s="256">
        <f t="shared" si="9"/>
        <v>0.3142857142857143</v>
      </c>
      <c r="AH79" s="30"/>
      <c r="AI79" s="30"/>
      <c r="AJ79" s="30"/>
      <c r="AK79" s="30"/>
      <c r="AL79" s="30">
        <v>11</v>
      </c>
      <c r="AM79" s="82">
        <v>8</v>
      </c>
      <c r="AN79" s="30">
        <v>1</v>
      </c>
      <c r="AO79" s="30"/>
      <c r="AP79" s="30">
        <v>7</v>
      </c>
      <c r="AQ79" s="75">
        <v>26</v>
      </c>
      <c r="AR79" s="75">
        <v>90</v>
      </c>
      <c r="AS79" s="253"/>
    </row>
    <row r="80" spans="1:45" s="4" customFormat="1" ht="28.5" customHeight="1">
      <c r="A80" s="82" t="s">
        <v>119</v>
      </c>
      <c r="B80" s="29">
        <v>1</v>
      </c>
      <c r="C80" s="29"/>
      <c r="D80" s="174" t="s">
        <v>121</v>
      </c>
      <c r="E80" s="174">
        <v>600</v>
      </c>
      <c r="F80" s="75">
        <v>214</v>
      </c>
      <c r="G80" s="84">
        <f t="shared" si="7"/>
        <v>0.3566666666666667</v>
      </c>
      <c r="H80" s="174">
        <v>400</v>
      </c>
      <c r="I80" s="96">
        <v>96</v>
      </c>
      <c r="J80" s="84">
        <f t="shared" si="8"/>
        <v>0.24</v>
      </c>
      <c r="K80" s="75"/>
      <c r="L80" s="75"/>
      <c r="M80" s="256"/>
      <c r="N80" s="75"/>
      <c r="O80" s="75"/>
      <c r="P80" s="84"/>
      <c r="Q80" s="75"/>
      <c r="R80" s="75"/>
      <c r="S80" s="79"/>
      <c r="T80" s="75"/>
      <c r="U80" s="75"/>
      <c r="V80" s="79"/>
      <c r="W80" s="75"/>
      <c r="X80" s="75"/>
      <c r="Y80" s="79"/>
      <c r="Z80" s="174">
        <v>0</v>
      </c>
      <c r="AA80" s="75"/>
      <c r="AB80" s="78"/>
      <c r="AC80" s="174">
        <v>30</v>
      </c>
      <c r="AD80" s="75"/>
      <c r="AE80" s="174">
        <v>30</v>
      </c>
      <c r="AF80" s="75">
        <v>10</v>
      </c>
      <c r="AG80" s="256">
        <f t="shared" si="9"/>
        <v>0.3333333333333333</v>
      </c>
      <c r="AH80" s="75"/>
      <c r="AI80" s="75"/>
      <c r="AJ80" s="75"/>
      <c r="AK80" s="75"/>
      <c r="AL80" s="75">
        <v>10</v>
      </c>
      <c r="AM80" s="82">
        <v>10</v>
      </c>
      <c r="AN80" s="75">
        <v>2</v>
      </c>
      <c r="AO80" s="75"/>
      <c r="AP80" s="75">
        <v>9</v>
      </c>
      <c r="AQ80" s="75">
        <v>55</v>
      </c>
      <c r="AR80" s="75">
        <v>170</v>
      </c>
      <c r="AS80" s="251"/>
    </row>
    <row r="81" spans="1:45" s="4" customFormat="1" ht="28.5" customHeight="1">
      <c r="A81" s="82" t="s">
        <v>118</v>
      </c>
      <c r="B81" s="29">
        <v>1</v>
      </c>
      <c r="C81" s="23"/>
      <c r="D81" s="174" t="s">
        <v>120</v>
      </c>
      <c r="E81" s="203">
        <v>1000</v>
      </c>
      <c r="F81" s="206">
        <v>356</v>
      </c>
      <c r="G81" s="84">
        <f t="shared" si="7"/>
        <v>0.356</v>
      </c>
      <c r="H81" s="203">
        <v>0</v>
      </c>
      <c r="I81" s="207"/>
      <c r="J81" s="84"/>
      <c r="K81" s="30"/>
      <c r="L81" s="30"/>
      <c r="M81" s="256"/>
      <c r="N81" s="75"/>
      <c r="O81" s="75"/>
      <c r="P81" s="84"/>
      <c r="Q81" s="75"/>
      <c r="R81" s="75"/>
      <c r="S81" s="78"/>
      <c r="T81" s="75"/>
      <c r="U81" s="75"/>
      <c r="V81" s="79"/>
      <c r="W81" s="75"/>
      <c r="X81" s="75"/>
      <c r="Y81" s="78"/>
      <c r="Z81" s="174">
        <v>0</v>
      </c>
      <c r="AA81" s="75"/>
      <c r="AB81" s="78"/>
      <c r="AC81" s="174">
        <v>30</v>
      </c>
      <c r="AD81" s="75"/>
      <c r="AE81" s="174">
        <v>30</v>
      </c>
      <c r="AF81" s="75">
        <v>11</v>
      </c>
      <c r="AG81" s="256">
        <f t="shared" si="9"/>
        <v>0.36666666666666664</v>
      </c>
      <c r="AH81" s="75"/>
      <c r="AI81" s="75"/>
      <c r="AJ81" s="75"/>
      <c r="AK81" s="75"/>
      <c r="AL81" s="75">
        <v>11</v>
      </c>
      <c r="AM81" s="75">
        <v>10</v>
      </c>
      <c r="AN81" s="75">
        <v>2</v>
      </c>
      <c r="AO81" s="75"/>
      <c r="AP81" s="75">
        <v>8</v>
      </c>
      <c r="AQ81" s="75">
        <v>40</v>
      </c>
      <c r="AR81" s="75">
        <v>140</v>
      </c>
      <c r="AS81" s="252"/>
    </row>
    <row r="82" spans="1:45" s="4" customFormat="1" ht="28.5" customHeight="1">
      <c r="A82" s="82" t="s">
        <v>118</v>
      </c>
      <c r="B82" s="11">
        <v>1</v>
      </c>
      <c r="C82" s="34"/>
      <c r="D82" s="174" t="s">
        <v>121</v>
      </c>
      <c r="E82" s="174">
        <v>500</v>
      </c>
      <c r="F82" s="75">
        <v>160</v>
      </c>
      <c r="G82" s="84">
        <f t="shared" si="7"/>
        <v>0.32</v>
      </c>
      <c r="H82" s="174">
        <v>330</v>
      </c>
      <c r="I82" s="99">
        <v>109</v>
      </c>
      <c r="J82" s="84">
        <f t="shared" si="8"/>
        <v>0.3303030303030303</v>
      </c>
      <c r="K82" s="75"/>
      <c r="L82" s="75"/>
      <c r="M82" s="256"/>
      <c r="N82" s="173"/>
      <c r="O82" s="173"/>
      <c r="P82" s="84"/>
      <c r="Q82" s="75"/>
      <c r="R82" s="75"/>
      <c r="S82" s="75"/>
      <c r="T82" s="173"/>
      <c r="U82" s="173"/>
      <c r="V82" s="75"/>
      <c r="W82" s="99"/>
      <c r="X82" s="99"/>
      <c r="Y82" s="75"/>
      <c r="Z82" s="174">
        <v>0</v>
      </c>
      <c r="AA82" s="99"/>
      <c r="AB82" s="78"/>
      <c r="AC82" s="174">
        <v>25</v>
      </c>
      <c r="AD82" s="99"/>
      <c r="AE82" s="174">
        <v>25</v>
      </c>
      <c r="AF82" s="99">
        <v>8</v>
      </c>
      <c r="AG82" s="84">
        <f t="shared" si="9"/>
        <v>0.32</v>
      </c>
      <c r="AH82" s="75"/>
      <c r="AI82" s="75"/>
      <c r="AJ82" s="99"/>
      <c r="AK82" s="99"/>
      <c r="AL82" s="99">
        <v>8</v>
      </c>
      <c r="AM82" s="75">
        <v>10</v>
      </c>
      <c r="AN82" s="99">
        <v>2</v>
      </c>
      <c r="AO82" s="99"/>
      <c r="AP82" s="99">
        <v>8</v>
      </c>
      <c r="AQ82" s="75">
        <v>40</v>
      </c>
      <c r="AR82" s="75">
        <v>140</v>
      </c>
      <c r="AS82" s="252"/>
    </row>
    <row r="83" spans="1:45" s="10" customFormat="1" ht="99.75">
      <c r="A83" s="128" t="s">
        <v>149</v>
      </c>
      <c r="B83" s="200">
        <f>SUM(B84:B93)</f>
        <v>10</v>
      </c>
      <c r="C83" s="200">
        <f>SUM(C84:C93)</f>
        <v>10</v>
      </c>
      <c r="D83" s="200" t="s">
        <v>150</v>
      </c>
      <c r="E83" s="131">
        <f>SUM(E84:E93)</f>
        <v>7151.985</v>
      </c>
      <c r="F83" s="131">
        <f aca="true" t="shared" si="10" ref="F83:AR83">SUM(F84:F93)</f>
        <v>2057.5499999999997</v>
      </c>
      <c r="G83" s="149">
        <f t="shared" si="7"/>
        <v>0.28768936176460097</v>
      </c>
      <c r="H83" s="131">
        <f t="shared" si="10"/>
        <v>1205.292</v>
      </c>
      <c r="I83" s="131">
        <f t="shared" si="10"/>
        <v>182.85</v>
      </c>
      <c r="J83" s="149">
        <f t="shared" si="8"/>
        <v>0.15170597664300436</v>
      </c>
      <c r="K83" s="131">
        <f t="shared" si="10"/>
        <v>3.8824000000000005</v>
      </c>
      <c r="L83" s="131">
        <f t="shared" si="10"/>
        <v>0.4041</v>
      </c>
      <c r="M83" s="257">
        <f aca="true" t="shared" si="11" ref="M83:M93">L83/K83</f>
        <v>0.10408510199876364</v>
      </c>
      <c r="N83" s="131">
        <f t="shared" si="10"/>
        <v>1728</v>
      </c>
      <c r="O83" s="131">
        <f t="shared" si="10"/>
        <v>137</v>
      </c>
      <c r="P83" s="149">
        <f aca="true" t="shared" si="12" ref="P83:P93">O83/N83</f>
        <v>0.07928240740740741</v>
      </c>
      <c r="Q83" s="131">
        <f t="shared" si="10"/>
        <v>0</v>
      </c>
      <c r="R83" s="131">
        <f t="shared" si="10"/>
        <v>0</v>
      </c>
      <c r="S83" s="131">
        <f t="shared" si="10"/>
        <v>0</v>
      </c>
      <c r="T83" s="131">
        <f t="shared" si="10"/>
        <v>0</v>
      </c>
      <c r="U83" s="131">
        <f t="shared" si="10"/>
        <v>0</v>
      </c>
      <c r="V83" s="131">
        <f t="shared" si="10"/>
        <v>0</v>
      </c>
      <c r="W83" s="131">
        <f t="shared" si="10"/>
        <v>2066.5</v>
      </c>
      <c r="X83" s="131">
        <f t="shared" si="10"/>
        <v>614.5</v>
      </c>
      <c r="Y83" s="142">
        <f>X83/W83</f>
        <v>0.29736269053955966</v>
      </c>
      <c r="Z83" s="131">
        <f t="shared" si="10"/>
        <v>0</v>
      </c>
      <c r="AA83" s="131">
        <f t="shared" si="10"/>
        <v>0</v>
      </c>
      <c r="AB83" s="131">
        <f t="shared" si="10"/>
        <v>0</v>
      </c>
      <c r="AC83" s="131">
        <f t="shared" si="10"/>
        <v>416.842</v>
      </c>
      <c r="AD83" s="131">
        <f t="shared" si="10"/>
        <v>84</v>
      </c>
      <c r="AE83" s="131">
        <f t="shared" si="10"/>
        <v>500.842</v>
      </c>
      <c r="AF83" s="131">
        <f t="shared" si="10"/>
        <v>0</v>
      </c>
      <c r="AG83" s="84">
        <f t="shared" si="9"/>
        <v>0</v>
      </c>
      <c r="AH83" s="131">
        <f t="shared" si="10"/>
        <v>0</v>
      </c>
      <c r="AI83" s="131">
        <f t="shared" si="10"/>
        <v>0</v>
      </c>
      <c r="AJ83" s="131">
        <f t="shared" si="10"/>
        <v>0</v>
      </c>
      <c r="AK83" s="131">
        <f t="shared" si="10"/>
        <v>0</v>
      </c>
      <c r="AL83" s="131">
        <f t="shared" si="10"/>
        <v>0</v>
      </c>
      <c r="AM83" s="131">
        <f t="shared" si="10"/>
        <v>97</v>
      </c>
      <c r="AN83" s="131">
        <f t="shared" si="10"/>
        <v>19</v>
      </c>
      <c r="AO83" s="131">
        <f t="shared" si="10"/>
        <v>0</v>
      </c>
      <c r="AP83" s="131">
        <f t="shared" si="10"/>
        <v>78</v>
      </c>
      <c r="AQ83" s="131">
        <f t="shared" si="10"/>
        <v>2438</v>
      </c>
      <c r="AR83" s="131">
        <f t="shared" si="10"/>
        <v>9824</v>
      </c>
      <c r="AS83" s="65" t="s">
        <v>151</v>
      </c>
    </row>
    <row r="84" spans="1:45" s="178" customFormat="1" ht="28.5" customHeight="1">
      <c r="A84" s="82" t="s">
        <v>136</v>
      </c>
      <c r="B84" s="110">
        <v>1</v>
      </c>
      <c r="C84" s="110">
        <v>1</v>
      </c>
      <c r="D84" s="174" t="s">
        <v>137</v>
      </c>
      <c r="E84" s="82">
        <v>282</v>
      </c>
      <c r="F84" s="82">
        <v>242</v>
      </c>
      <c r="G84" s="84">
        <f t="shared" si="7"/>
        <v>0.8581560283687943</v>
      </c>
      <c r="H84" s="175">
        <v>8</v>
      </c>
      <c r="I84" s="175">
        <v>8</v>
      </c>
      <c r="J84" s="84">
        <f t="shared" si="8"/>
        <v>1</v>
      </c>
      <c r="K84" s="174">
        <v>0.057999999999999996</v>
      </c>
      <c r="L84" s="112"/>
      <c r="M84" s="84">
        <f t="shared" si="11"/>
        <v>0</v>
      </c>
      <c r="N84" s="176">
        <v>10</v>
      </c>
      <c r="O84" s="176">
        <v>10</v>
      </c>
      <c r="P84" s="84">
        <f t="shared" si="12"/>
        <v>1</v>
      </c>
      <c r="Q84" s="112"/>
      <c r="R84" s="112"/>
      <c r="S84" s="111"/>
      <c r="T84" s="176"/>
      <c r="U84" s="176"/>
      <c r="V84" s="111"/>
      <c r="W84" s="82">
        <v>21</v>
      </c>
      <c r="X84" s="82">
        <v>10</v>
      </c>
      <c r="Y84" s="79">
        <f aca="true" t="shared" si="13" ref="Y84:Y93">X84/W84</f>
        <v>0.47619047619047616</v>
      </c>
      <c r="Z84" s="110"/>
      <c r="AA84" s="110"/>
      <c r="AB84" s="111"/>
      <c r="AC84" s="110">
        <v>0</v>
      </c>
      <c r="AD84" s="177">
        <v>9</v>
      </c>
      <c r="AE84" s="110">
        <f>AC84+AD84</f>
        <v>9</v>
      </c>
      <c r="AF84" s="110"/>
      <c r="AG84" s="84">
        <f t="shared" si="9"/>
        <v>0</v>
      </c>
      <c r="AH84" s="112"/>
      <c r="AI84" s="112"/>
      <c r="AJ84" s="110"/>
      <c r="AK84" s="110"/>
      <c r="AL84" s="110"/>
      <c r="AM84" s="177">
        <v>4</v>
      </c>
      <c r="AN84" s="177">
        <v>1</v>
      </c>
      <c r="AO84" s="95"/>
      <c r="AP84" s="177">
        <v>3</v>
      </c>
      <c r="AQ84" s="177">
        <v>62</v>
      </c>
      <c r="AR84" s="177">
        <v>254</v>
      </c>
      <c r="AS84" s="112"/>
    </row>
    <row r="85" spans="1:45" s="83" customFormat="1" ht="28.5" customHeight="1">
      <c r="A85" s="106" t="s">
        <v>99</v>
      </c>
      <c r="B85" s="81">
        <v>1</v>
      </c>
      <c r="C85" s="81">
        <v>1</v>
      </c>
      <c r="D85" s="174" t="s">
        <v>137</v>
      </c>
      <c r="E85" s="82">
        <v>448</v>
      </c>
      <c r="F85" s="81"/>
      <c r="G85" s="84">
        <f t="shared" si="7"/>
        <v>0</v>
      </c>
      <c r="H85" s="82">
        <v>572.992</v>
      </c>
      <c r="I85" s="81"/>
      <c r="J85" s="84">
        <f t="shared" si="8"/>
        <v>0</v>
      </c>
      <c r="K85" s="82">
        <v>1.5953</v>
      </c>
      <c r="L85" s="81"/>
      <c r="M85" s="84">
        <f t="shared" si="11"/>
        <v>0</v>
      </c>
      <c r="N85" s="81">
        <v>126</v>
      </c>
      <c r="O85" s="81"/>
      <c r="P85" s="84">
        <f t="shared" si="12"/>
        <v>0</v>
      </c>
      <c r="Q85" s="81"/>
      <c r="R85" s="81"/>
      <c r="S85" s="114"/>
      <c r="T85" s="81"/>
      <c r="U85" s="81"/>
      <c r="V85" s="114"/>
      <c r="W85" s="82">
        <v>35.5</v>
      </c>
      <c r="X85" s="81"/>
      <c r="Y85" s="78">
        <f t="shared" si="13"/>
        <v>0</v>
      </c>
      <c r="Z85" s="81"/>
      <c r="AA85" s="81"/>
      <c r="AB85" s="114"/>
      <c r="AC85" s="81">
        <v>0</v>
      </c>
      <c r="AD85" s="82">
        <v>75</v>
      </c>
      <c r="AE85" s="110">
        <f aca="true" t="shared" si="14" ref="AE85:AE93">AC85+AD85</f>
        <v>75</v>
      </c>
      <c r="AF85" s="81"/>
      <c r="AG85" s="84">
        <f t="shared" si="9"/>
        <v>0</v>
      </c>
      <c r="AH85" s="81"/>
      <c r="AI85" s="81"/>
      <c r="AJ85" s="81"/>
      <c r="AK85" s="81"/>
      <c r="AL85" s="81"/>
      <c r="AM85" s="82">
        <v>15</v>
      </c>
      <c r="AN85" s="82">
        <v>3</v>
      </c>
      <c r="AO85" s="81"/>
      <c r="AP85" s="82">
        <v>12</v>
      </c>
      <c r="AQ85" s="82">
        <v>357</v>
      </c>
      <c r="AR85" s="82">
        <v>1451</v>
      </c>
      <c r="AS85" s="115"/>
    </row>
    <row r="86" spans="1:45" s="83" customFormat="1" ht="28.5" customHeight="1">
      <c r="A86" s="80" t="s">
        <v>138</v>
      </c>
      <c r="B86" s="94">
        <v>1</v>
      </c>
      <c r="C86" s="94">
        <v>1</v>
      </c>
      <c r="D86" s="174" t="s">
        <v>137</v>
      </c>
      <c r="E86" s="174">
        <v>411.1400000000001</v>
      </c>
      <c r="F86" s="108">
        <v>280.24</v>
      </c>
      <c r="G86" s="84">
        <f t="shared" si="7"/>
        <v>0.6816169674563408</v>
      </c>
      <c r="H86" s="174">
        <v>0</v>
      </c>
      <c r="I86" s="75"/>
      <c r="J86" s="84"/>
      <c r="K86" s="174">
        <v>0.4958</v>
      </c>
      <c r="L86" s="75">
        <v>0.1345</v>
      </c>
      <c r="M86" s="256">
        <f t="shared" si="11"/>
        <v>0.2712787414279952</v>
      </c>
      <c r="N86" s="75">
        <v>25</v>
      </c>
      <c r="O86" s="75">
        <v>15</v>
      </c>
      <c r="P86" s="84">
        <f t="shared" si="12"/>
        <v>0.6</v>
      </c>
      <c r="Q86" s="75"/>
      <c r="R86" s="75"/>
      <c r="S86" s="79"/>
      <c r="T86" s="75"/>
      <c r="U86" s="75"/>
      <c r="V86" s="78"/>
      <c r="W86" s="75"/>
      <c r="X86" s="75"/>
      <c r="Y86" s="79"/>
      <c r="Z86" s="75"/>
      <c r="AA86" s="75"/>
      <c r="AB86" s="78"/>
      <c r="AC86" s="174">
        <v>18.599999999999998</v>
      </c>
      <c r="AD86" s="75"/>
      <c r="AE86" s="110">
        <f t="shared" si="14"/>
        <v>18.599999999999998</v>
      </c>
      <c r="AF86" s="75"/>
      <c r="AG86" s="84">
        <f t="shared" si="9"/>
        <v>0</v>
      </c>
      <c r="AH86" s="75"/>
      <c r="AI86" s="75"/>
      <c r="AJ86" s="75"/>
      <c r="AK86" s="75"/>
      <c r="AL86" s="75"/>
      <c r="AM86" s="177">
        <v>13</v>
      </c>
      <c r="AN86" s="177">
        <v>1</v>
      </c>
      <c r="AO86" s="75"/>
      <c r="AP86" s="177">
        <v>12</v>
      </c>
      <c r="AQ86" s="177">
        <v>184</v>
      </c>
      <c r="AR86" s="177">
        <v>669</v>
      </c>
      <c r="AS86" s="82"/>
    </row>
    <row r="87" spans="1:45" s="83" customFormat="1" ht="28.5" customHeight="1">
      <c r="A87" s="80" t="s">
        <v>101</v>
      </c>
      <c r="B87" s="82">
        <v>1</v>
      </c>
      <c r="C87" s="82">
        <v>1</v>
      </c>
      <c r="D87" s="174" t="s">
        <v>137</v>
      </c>
      <c r="E87" s="179">
        <v>3202.885</v>
      </c>
      <c r="F87" s="108">
        <v>1099.42</v>
      </c>
      <c r="G87" s="84">
        <f t="shared" si="7"/>
        <v>0.34325928030509995</v>
      </c>
      <c r="H87" s="180"/>
      <c r="I87" s="82"/>
      <c r="J87" s="84"/>
      <c r="K87" s="180">
        <v>0.27490000000000003</v>
      </c>
      <c r="L87" s="181">
        <v>0.0611</v>
      </c>
      <c r="M87" s="256">
        <f t="shared" si="11"/>
        <v>0.2222626409603492</v>
      </c>
      <c r="N87" s="82"/>
      <c r="O87" s="82"/>
      <c r="P87" s="84"/>
      <c r="Q87" s="82"/>
      <c r="R87" s="82"/>
      <c r="S87" s="78"/>
      <c r="T87" s="82"/>
      <c r="U87" s="82"/>
      <c r="V87" s="79"/>
      <c r="W87" s="82"/>
      <c r="X87" s="82"/>
      <c r="Y87" s="79"/>
      <c r="Z87" s="82"/>
      <c r="AA87" s="82"/>
      <c r="AB87" s="79"/>
      <c r="AC87" s="182">
        <v>116.2622</v>
      </c>
      <c r="AD87" s="95"/>
      <c r="AE87" s="110">
        <f t="shared" si="14"/>
        <v>116.2622</v>
      </c>
      <c r="AF87" s="75"/>
      <c r="AG87" s="84">
        <f t="shared" si="9"/>
        <v>0</v>
      </c>
      <c r="AH87" s="173"/>
      <c r="AI87" s="75"/>
      <c r="AJ87" s="75"/>
      <c r="AK87" s="75"/>
      <c r="AL87" s="99"/>
      <c r="AM87" s="82">
        <v>8</v>
      </c>
      <c r="AN87" s="82">
        <v>2</v>
      </c>
      <c r="AO87" s="75"/>
      <c r="AP87" s="82">
        <v>6</v>
      </c>
      <c r="AQ87" s="82">
        <v>479</v>
      </c>
      <c r="AR87" s="82">
        <v>2158</v>
      </c>
      <c r="AS87" s="95"/>
    </row>
    <row r="88" spans="1:45" s="83" customFormat="1" ht="28.5" customHeight="1">
      <c r="A88" s="80" t="s">
        <v>139</v>
      </c>
      <c r="B88" s="81">
        <v>1</v>
      </c>
      <c r="C88" s="81">
        <v>1</v>
      </c>
      <c r="D88" s="174" t="s">
        <v>137</v>
      </c>
      <c r="E88" s="183">
        <v>41.07</v>
      </c>
      <c r="F88" s="95">
        <v>30.37</v>
      </c>
      <c r="G88" s="84">
        <f t="shared" si="7"/>
        <v>0.7394691989286584</v>
      </c>
      <c r="H88" s="183"/>
      <c r="I88" s="96"/>
      <c r="J88" s="84"/>
      <c r="K88" s="183">
        <v>0.0405</v>
      </c>
      <c r="L88" s="180">
        <v>0.021</v>
      </c>
      <c r="M88" s="256">
        <f t="shared" si="11"/>
        <v>0.5185185185185185</v>
      </c>
      <c r="N88" s="75">
        <v>21</v>
      </c>
      <c r="O88" s="94">
        <v>10</v>
      </c>
      <c r="P88" s="84">
        <f t="shared" si="12"/>
        <v>0.47619047619047616</v>
      </c>
      <c r="Q88" s="75"/>
      <c r="R88" s="75"/>
      <c r="S88" s="78"/>
      <c r="T88" s="75"/>
      <c r="U88" s="75"/>
      <c r="V88" s="79"/>
      <c r="W88" s="75"/>
      <c r="X88" s="75"/>
      <c r="Y88" s="79"/>
      <c r="Z88" s="75"/>
      <c r="AA88" s="75"/>
      <c r="AB88" s="78"/>
      <c r="AC88" s="183">
        <v>3.36</v>
      </c>
      <c r="AD88" s="75"/>
      <c r="AE88" s="110">
        <f t="shared" si="14"/>
        <v>3.36</v>
      </c>
      <c r="AF88" s="75"/>
      <c r="AG88" s="84">
        <f t="shared" si="9"/>
        <v>0</v>
      </c>
      <c r="AH88" s="75"/>
      <c r="AI88" s="75"/>
      <c r="AJ88" s="75"/>
      <c r="AK88" s="75"/>
      <c r="AL88" s="99"/>
      <c r="AM88" s="183">
        <v>4</v>
      </c>
      <c r="AN88" s="183"/>
      <c r="AO88" s="75"/>
      <c r="AP88" s="183">
        <v>4</v>
      </c>
      <c r="AQ88" s="183">
        <v>23</v>
      </c>
      <c r="AR88" s="183">
        <v>74</v>
      </c>
      <c r="AS88" s="82"/>
    </row>
    <row r="89" spans="1:45" s="83" customFormat="1" ht="28.5" customHeight="1">
      <c r="A89" s="80" t="s">
        <v>104</v>
      </c>
      <c r="B89" s="81">
        <v>1</v>
      </c>
      <c r="C89" s="81">
        <v>1</v>
      </c>
      <c r="D89" s="174" t="s">
        <v>137</v>
      </c>
      <c r="E89" s="82">
        <v>1097.45</v>
      </c>
      <c r="F89" s="95"/>
      <c r="G89" s="84">
        <f t="shared" si="7"/>
        <v>0</v>
      </c>
      <c r="H89" s="183">
        <v>340.5</v>
      </c>
      <c r="I89" s="96"/>
      <c r="J89" s="84">
        <f t="shared" si="8"/>
        <v>0</v>
      </c>
      <c r="K89" s="183">
        <v>0.1575</v>
      </c>
      <c r="L89" s="75"/>
      <c r="M89" s="84">
        <f t="shared" si="11"/>
        <v>0</v>
      </c>
      <c r="N89" s="75">
        <v>89</v>
      </c>
      <c r="O89" s="75"/>
      <c r="P89" s="84">
        <f t="shared" si="12"/>
        <v>0</v>
      </c>
      <c r="Q89" s="75"/>
      <c r="R89" s="75"/>
      <c r="S89" s="78"/>
      <c r="T89" s="75"/>
      <c r="U89" s="75"/>
      <c r="V89" s="78"/>
      <c r="W89" s="112">
        <v>84.6</v>
      </c>
      <c r="X89" s="75"/>
      <c r="Y89" s="78">
        <f t="shared" si="13"/>
        <v>0</v>
      </c>
      <c r="Z89" s="75"/>
      <c r="AA89" s="75"/>
      <c r="AB89" s="79"/>
      <c r="AC89" s="183">
        <v>65.9</v>
      </c>
      <c r="AD89" s="75"/>
      <c r="AE89" s="110">
        <f t="shared" si="14"/>
        <v>65.9</v>
      </c>
      <c r="AF89" s="75"/>
      <c r="AG89" s="84">
        <f t="shared" si="9"/>
        <v>0</v>
      </c>
      <c r="AH89" s="75"/>
      <c r="AI89" s="75"/>
      <c r="AJ89" s="75"/>
      <c r="AK89" s="75"/>
      <c r="AL89" s="75"/>
      <c r="AM89" s="183">
        <v>15</v>
      </c>
      <c r="AN89" s="183">
        <v>5</v>
      </c>
      <c r="AO89" s="75"/>
      <c r="AP89" s="183">
        <v>10</v>
      </c>
      <c r="AQ89" s="183">
        <v>420</v>
      </c>
      <c r="AR89" s="183">
        <v>1689</v>
      </c>
      <c r="AS89" s="82"/>
    </row>
    <row r="90" spans="1:45" s="83" customFormat="1" ht="28.5" customHeight="1">
      <c r="A90" s="80" t="s">
        <v>102</v>
      </c>
      <c r="B90" s="94">
        <v>1</v>
      </c>
      <c r="C90" s="94">
        <v>1</v>
      </c>
      <c r="D90" s="174" t="s">
        <v>137</v>
      </c>
      <c r="E90" s="183">
        <v>383.5</v>
      </c>
      <c r="F90" s="184">
        <v>76.3</v>
      </c>
      <c r="G90" s="84">
        <f t="shared" si="7"/>
        <v>0.19895697522816166</v>
      </c>
      <c r="H90" s="183"/>
      <c r="I90" s="96"/>
      <c r="J90" s="84"/>
      <c r="K90" s="183">
        <v>0.406</v>
      </c>
      <c r="L90" s="185">
        <v>0.031</v>
      </c>
      <c r="M90" s="256">
        <f t="shared" si="11"/>
        <v>0.07635467980295566</v>
      </c>
      <c r="N90" s="75">
        <v>181</v>
      </c>
      <c r="O90" s="103">
        <v>60</v>
      </c>
      <c r="P90" s="84">
        <f t="shared" si="12"/>
        <v>0.3314917127071823</v>
      </c>
      <c r="Q90" s="75"/>
      <c r="R90" s="75"/>
      <c r="S90" s="120"/>
      <c r="T90" s="75"/>
      <c r="U90" s="75"/>
      <c r="V90" s="75"/>
      <c r="W90" s="82">
        <v>1380.4</v>
      </c>
      <c r="X90" s="184">
        <v>595.5</v>
      </c>
      <c r="Y90" s="79">
        <f t="shared" si="13"/>
        <v>0.43139669660967833</v>
      </c>
      <c r="Z90" s="75"/>
      <c r="AA90" s="75"/>
      <c r="AB90" s="120"/>
      <c r="AC90" s="183">
        <v>100.5</v>
      </c>
      <c r="AD90" s="75"/>
      <c r="AE90" s="110">
        <f t="shared" si="14"/>
        <v>100.5</v>
      </c>
      <c r="AF90" s="75"/>
      <c r="AG90" s="84">
        <f t="shared" si="9"/>
        <v>0</v>
      </c>
      <c r="AH90" s="75"/>
      <c r="AI90" s="75"/>
      <c r="AJ90" s="75"/>
      <c r="AK90" s="75"/>
      <c r="AL90" s="99"/>
      <c r="AM90" s="183">
        <v>8</v>
      </c>
      <c r="AN90" s="183">
        <v>2</v>
      </c>
      <c r="AO90" s="75"/>
      <c r="AP90" s="183">
        <v>6</v>
      </c>
      <c r="AQ90" s="183">
        <v>388</v>
      </c>
      <c r="AR90" s="183">
        <v>1734</v>
      </c>
      <c r="AS90" s="82"/>
    </row>
    <row r="91" spans="1:45" s="83" customFormat="1" ht="28.5" customHeight="1">
      <c r="A91" s="121" t="s">
        <v>140</v>
      </c>
      <c r="B91" s="96">
        <v>1</v>
      </c>
      <c r="C91" s="96">
        <v>1</v>
      </c>
      <c r="D91" s="174" t="s">
        <v>137</v>
      </c>
      <c r="E91" s="186">
        <v>687.48</v>
      </c>
      <c r="F91" s="75"/>
      <c r="G91" s="84">
        <f t="shared" si="7"/>
        <v>0</v>
      </c>
      <c r="H91" s="183"/>
      <c r="I91" s="96"/>
      <c r="J91" s="84"/>
      <c r="K91" s="183">
        <v>0.4585</v>
      </c>
      <c r="L91" s="75"/>
      <c r="M91" s="84">
        <f t="shared" si="11"/>
        <v>0</v>
      </c>
      <c r="N91" s="75">
        <v>1193</v>
      </c>
      <c r="O91" s="75"/>
      <c r="P91" s="84">
        <f t="shared" si="12"/>
        <v>0</v>
      </c>
      <c r="Q91" s="75"/>
      <c r="R91" s="75"/>
      <c r="S91" s="79"/>
      <c r="T91" s="75"/>
      <c r="U91" s="75"/>
      <c r="V91" s="79"/>
      <c r="W91" s="186">
        <v>536</v>
      </c>
      <c r="X91" s="75"/>
      <c r="Y91" s="78">
        <f t="shared" si="13"/>
        <v>0</v>
      </c>
      <c r="Z91" s="75"/>
      <c r="AA91" s="75"/>
      <c r="AB91" s="78"/>
      <c r="AC91" s="183">
        <v>69.9421</v>
      </c>
      <c r="AD91" s="75"/>
      <c r="AE91" s="110">
        <f t="shared" si="14"/>
        <v>69.9421</v>
      </c>
      <c r="AF91" s="75"/>
      <c r="AG91" s="84">
        <f t="shared" si="9"/>
        <v>0</v>
      </c>
      <c r="AH91" s="75"/>
      <c r="AI91" s="75"/>
      <c r="AJ91" s="75"/>
      <c r="AK91" s="75"/>
      <c r="AL91" s="99"/>
      <c r="AM91" s="183">
        <v>7</v>
      </c>
      <c r="AN91" s="183">
        <v>3</v>
      </c>
      <c r="AO91" s="75"/>
      <c r="AP91" s="183">
        <v>4</v>
      </c>
      <c r="AQ91" s="183">
        <v>283</v>
      </c>
      <c r="AR91" s="183">
        <v>999</v>
      </c>
      <c r="AS91" s="311"/>
    </row>
    <row r="92" spans="1:45" s="83" customFormat="1" ht="28.5" customHeight="1">
      <c r="A92" s="80" t="s">
        <v>141</v>
      </c>
      <c r="B92" s="96">
        <v>1</v>
      </c>
      <c r="C92" s="94">
        <v>1</v>
      </c>
      <c r="D92" s="174" t="s">
        <v>137</v>
      </c>
      <c r="E92" s="82">
        <v>261.76</v>
      </c>
      <c r="F92" s="75">
        <v>196.02</v>
      </c>
      <c r="G92" s="84">
        <f t="shared" si="7"/>
        <v>0.7488539119804402</v>
      </c>
      <c r="H92" s="82">
        <v>89.4</v>
      </c>
      <c r="I92" s="96">
        <v>34.85</v>
      </c>
      <c r="J92" s="84">
        <f t="shared" si="8"/>
        <v>0.38982102908277405</v>
      </c>
      <c r="K92" s="82">
        <v>0.18150000000000002</v>
      </c>
      <c r="L92" s="75">
        <v>0.1465</v>
      </c>
      <c r="M92" s="256">
        <f t="shared" si="11"/>
        <v>0.8071625344352615</v>
      </c>
      <c r="N92" s="75">
        <v>73</v>
      </c>
      <c r="O92" s="75">
        <v>33</v>
      </c>
      <c r="P92" s="84">
        <f t="shared" si="12"/>
        <v>0.4520547945205479</v>
      </c>
      <c r="Q92" s="75"/>
      <c r="R92" s="75"/>
      <c r="S92" s="78"/>
      <c r="T92" s="75"/>
      <c r="U92" s="75"/>
      <c r="V92" s="79"/>
      <c r="W92" s="75"/>
      <c r="X92" s="75"/>
      <c r="Y92" s="78"/>
      <c r="Z92" s="75"/>
      <c r="AA92" s="75"/>
      <c r="AB92" s="79"/>
      <c r="AC92" s="82">
        <v>17.2777</v>
      </c>
      <c r="AD92" s="75"/>
      <c r="AE92" s="110">
        <f t="shared" si="14"/>
        <v>17.2777</v>
      </c>
      <c r="AF92" s="75"/>
      <c r="AG92" s="84">
        <f t="shared" si="9"/>
        <v>0</v>
      </c>
      <c r="AH92" s="75"/>
      <c r="AI92" s="75"/>
      <c r="AJ92" s="75"/>
      <c r="AK92" s="75"/>
      <c r="AL92" s="75"/>
      <c r="AM92" s="82">
        <v>12</v>
      </c>
      <c r="AN92" s="82">
        <v>1</v>
      </c>
      <c r="AO92" s="75"/>
      <c r="AP92" s="82">
        <v>11</v>
      </c>
      <c r="AQ92" s="82">
        <v>123</v>
      </c>
      <c r="AR92" s="82">
        <v>408</v>
      </c>
      <c r="AS92" s="311"/>
    </row>
    <row r="93" spans="1:45" s="188" customFormat="1" ht="28.5" customHeight="1">
      <c r="A93" s="75" t="s">
        <v>142</v>
      </c>
      <c r="B93" s="75">
        <v>1</v>
      </c>
      <c r="C93" s="187">
        <v>1</v>
      </c>
      <c r="D93" s="174" t="s">
        <v>137</v>
      </c>
      <c r="E93" s="183">
        <v>336.7</v>
      </c>
      <c r="F93" s="75">
        <v>133.2</v>
      </c>
      <c r="G93" s="84">
        <f t="shared" si="7"/>
        <v>0.3956043956043956</v>
      </c>
      <c r="H93" s="183">
        <v>194.4</v>
      </c>
      <c r="I93" s="99">
        <v>140</v>
      </c>
      <c r="J93" s="84">
        <f t="shared" si="8"/>
        <v>0.7201646090534979</v>
      </c>
      <c r="K93" s="183">
        <v>0.2144</v>
      </c>
      <c r="L93" s="75">
        <v>0.01</v>
      </c>
      <c r="M93" s="256">
        <f t="shared" si="11"/>
        <v>0.04664179104477612</v>
      </c>
      <c r="N93" s="173">
        <v>10</v>
      </c>
      <c r="O93" s="173">
        <v>9</v>
      </c>
      <c r="P93" s="84">
        <f t="shared" si="12"/>
        <v>0.9</v>
      </c>
      <c r="Q93" s="75"/>
      <c r="R93" s="75"/>
      <c r="S93" s="75"/>
      <c r="T93" s="173"/>
      <c r="U93" s="173"/>
      <c r="V93" s="75"/>
      <c r="W93" s="99">
        <v>9</v>
      </c>
      <c r="X93" s="99">
        <v>9</v>
      </c>
      <c r="Y93" s="78">
        <f t="shared" si="13"/>
        <v>1</v>
      </c>
      <c r="Z93" s="99"/>
      <c r="AA93" s="99"/>
      <c r="AB93" s="75"/>
      <c r="AC93" s="183">
        <v>25</v>
      </c>
      <c r="AD93" s="99"/>
      <c r="AE93" s="110">
        <f t="shared" si="14"/>
        <v>25</v>
      </c>
      <c r="AF93" s="99"/>
      <c r="AG93" s="84">
        <f t="shared" si="9"/>
        <v>0</v>
      </c>
      <c r="AH93" s="75"/>
      <c r="AI93" s="75"/>
      <c r="AJ93" s="99"/>
      <c r="AK93" s="99"/>
      <c r="AL93" s="99"/>
      <c r="AM93" s="183">
        <v>11</v>
      </c>
      <c r="AN93" s="183">
        <v>1</v>
      </c>
      <c r="AO93" s="99"/>
      <c r="AP93" s="183">
        <v>10</v>
      </c>
      <c r="AQ93" s="183">
        <v>119</v>
      </c>
      <c r="AR93" s="183">
        <v>388</v>
      </c>
      <c r="AS93" s="82"/>
    </row>
    <row r="94" spans="1:45" s="10" customFormat="1" ht="32.25" customHeight="1">
      <c r="A94" s="128" t="s">
        <v>144</v>
      </c>
      <c r="B94" s="130">
        <v>1</v>
      </c>
      <c r="C94" s="130">
        <v>0</v>
      </c>
      <c r="D94" s="130" t="s">
        <v>109</v>
      </c>
      <c r="E94" s="136">
        <v>1000</v>
      </c>
      <c r="F94" s="136">
        <v>70</v>
      </c>
      <c r="G94" s="84">
        <f t="shared" si="7"/>
        <v>0.07</v>
      </c>
      <c r="H94" s="136"/>
      <c r="I94" s="136"/>
      <c r="J94" s="136"/>
      <c r="K94" s="136"/>
      <c r="L94" s="136"/>
      <c r="M94" s="134"/>
      <c r="N94" s="136"/>
      <c r="O94" s="136"/>
      <c r="P94" s="134"/>
      <c r="Q94" s="136"/>
      <c r="R94" s="136"/>
      <c r="S94" s="142"/>
      <c r="T94" s="136"/>
      <c r="U94" s="136"/>
      <c r="V94" s="134"/>
      <c r="W94" s="136"/>
      <c r="X94" s="136"/>
      <c r="Y94" s="142"/>
      <c r="Z94" s="136"/>
      <c r="AA94" s="136"/>
      <c r="AB94" s="134"/>
      <c r="AC94" s="136">
        <v>20</v>
      </c>
      <c r="AD94" s="136">
        <v>0</v>
      </c>
      <c r="AE94" s="136">
        <v>20</v>
      </c>
      <c r="AF94" s="136">
        <v>0</v>
      </c>
      <c r="AG94" s="84">
        <f t="shared" si="9"/>
        <v>0</v>
      </c>
      <c r="AH94" s="136">
        <v>0</v>
      </c>
      <c r="AI94" s="136">
        <v>0</v>
      </c>
      <c r="AJ94" s="136">
        <v>0</v>
      </c>
      <c r="AK94" s="136">
        <v>0</v>
      </c>
      <c r="AL94" s="136">
        <v>0</v>
      </c>
      <c r="AM94" s="136">
        <v>1</v>
      </c>
      <c r="AN94" s="136">
        <v>1</v>
      </c>
      <c r="AO94" s="136">
        <v>0</v>
      </c>
      <c r="AP94" s="136">
        <v>0</v>
      </c>
      <c r="AQ94" s="189">
        <v>35</v>
      </c>
      <c r="AR94" s="189">
        <v>117</v>
      </c>
      <c r="AS94" s="65"/>
    </row>
    <row r="95" spans="1:45" s="10" customFormat="1" ht="28.5" customHeight="1">
      <c r="A95" s="128" t="s">
        <v>70</v>
      </c>
      <c r="B95" s="130">
        <v>0</v>
      </c>
      <c r="C95" s="130">
        <v>0</v>
      </c>
      <c r="D95" s="130"/>
      <c r="E95" s="139" t="s">
        <v>112</v>
      </c>
      <c r="F95" s="139"/>
      <c r="G95" s="210"/>
      <c r="H95" s="211"/>
      <c r="I95" s="211"/>
      <c r="J95" s="211"/>
      <c r="K95" s="139"/>
      <c r="L95" s="139"/>
      <c r="M95" s="210"/>
      <c r="N95" s="139"/>
      <c r="O95" s="139"/>
      <c r="P95" s="210"/>
      <c r="Q95" s="139"/>
      <c r="R95" s="139"/>
      <c r="S95" s="210"/>
      <c r="T95" s="139"/>
      <c r="U95" s="139"/>
      <c r="V95" s="139"/>
      <c r="W95" s="139"/>
      <c r="X95" s="139"/>
      <c r="Y95" s="210"/>
      <c r="Z95" s="139"/>
      <c r="AA95" s="139"/>
      <c r="AB95" s="210"/>
      <c r="AC95" s="139"/>
      <c r="AD95" s="139"/>
      <c r="AE95" s="139"/>
      <c r="AF95" s="139"/>
      <c r="AG95" s="210"/>
      <c r="AH95" s="139"/>
      <c r="AI95" s="139"/>
      <c r="AJ95" s="139"/>
      <c r="AK95" s="139"/>
      <c r="AL95" s="212"/>
      <c r="AM95" s="139"/>
      <c r="AN95" s="139"/>
      <c r="AO95" s="139"/>
      <c r="AP95" s="139"/>
      <c r="AQ95" s="139"/>
      <c r="AR95" s="139"/>
      <c r="AS95" s="213"/>
    </row>
    <row r="96" spans="1:45" s="4" customFormat="1" ht="28.5" customHeight="1">
      <c r="A96" s="33"/>
      <c r="B96" s="29"/>
      <c r="C96" s="29"/>
      <c r="D96" s="29"/>
      <c r="E96" s="24"/>
      <c r="F96" s="24"/>
      <c r="G96" s="25"/>
      <c r="H96" s="29"/>
      <c r="I96" s="29"/>
      <c r="J96" s="29"/>
      <c r="K96" s="24"/>
      <c r="L96" s="24"/>
      <c r="M96" s="25"/>
      <c r="N96" s="24"/>
      <c r="O96" s="24"/>
      <c r="P96" s="25"/>
      <c r="Q96" s="24"/>
      <c r="R96" s="24"/>
      <c r="S96" s="46"/>
      <c r="T96" s="24"/>
      <c r="U96" s="24"/>
      <c r="V96" s="46"/>
      <c r="W96" s="24"/>
      <c r="X96" s="24"/>
      <c r="Y96" s="46"/>
      <c r="Z96" s="24"/>
      <c r="AA96" s="24"/>
      <c r="AB96" s="25"/>
      <c r="AC96" s="24"/>
      <c r="AD96" s="24"/>
      <c r="AE96" s="24"/>
      <c r="AF96" s="24"/>
      <c r="AG96" s="25"/>
      <c r="AH96" s="24"/>
      <c r="AI96" s="24"/>
      <c r="AJ96" s="24"/>
      <c r="AK96" s="24"/>
      <c r="AL96" s="53"/>
      <c r="AM96" s="24"/>
      <c r="AN96" s="24"/>
      <c r="AO96" s="24"/>
      <c r="AP96" s="24"/>
      <c r="AQ96" s="24"/>
      <c r="AR96" s="24"/>
      <c r="AS96" s="24"/>
    </row>
    <row r="97" spans="1:45" s="4" customFormat="1" ht="28.5" customHeight="1">
      <c r="A97" s="22"/>
      <c r="B97" s="29"/>
      <c r="C97" s="23"/>
      <c r="D97" s="23"/>
      <c r="E97" s="14"/>
      <c r="F97" s="14"/>
      <c r="G97" s="25"/>
      <c r="H97" s="29"/>
      <c r="I97" s="29"/>
      <c r="J97" s="29"/>
      <c r="K97" s="30"/>
      <c r="L97" s="30"/>
      <c r="M97" s="25"/>
      <c r="N97" s="24"/>
      <c r="O97" s="24"/>
      <c r="P97" s="25"/>
      <c r="Q97" s="24"/>
      <c r="R97" s="24"/>
      <c r="S97" s="25"/>
      <c r="T97" s="24"/>
      <c r="U97" s="24"/>
      <c r="V97" s="46"/>
      <c r="W97" s="24"/>
      <c r="X97" s="24"/>
      <c r="Y97" s="25"/>
      <c r="Z97" s="24"/>
      <c r="AA97" s="24"/>
      <c r="AB97" s="46"/>
      <c r="AC97" s="24"/>
      <c r="AD97" s="24"/>
      <c r="AE97" s="24"/>
      <c r="AF97" s="24"/>
      <c r="AG97" s="25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13"/>
    </row>
    <row r="98" spans="1:45" s="5" customFormat="1" ht="28.5" customHeight="1">
      <c r="A98" s="11"/>
      <c r="B98" s="11"/>
      <c r="C98" s="34"/>
      <c r="D98" s="34"/>
      <c r="E98" s="11"/>
      <c r="F98" s="11"/>
      <c r="G98" s="11"/>
      <c r="H98" s="12"/>
      <c r="I98" s="12"/>
      <c r="J98" s="11"/>
      <c r="K98" s="11"/>
      <c r="L98" s="11"/>
      <c r="M98" s="39"/>
      <c r="N98" s="40"/>
      <c r="O98" s="40"/>
      <c r="P98" s="11"/>
      <c r="Q98" s="11"/>
      <c r="R98" s="11"/>
      <c r="S98" s="11"/>
      <c r="T98" s="40"/>
      <c r="U98" s="40"/>
      <c r="V98" s="11"/>
      <c r="W98" s="12"/>
      <c r="X98" s="12"/>
      <c r="Y98" s="11"/>
      <c r="Z98" s="12"/>
      <c r="AA98" s="12"/>
      <c r="AB98" s="11"/>
      <c r="AC98" s="12"/>
      <c r="AD98" s="12"/>
      <c r="AE98" s="12"/>
      <c r="AF98" s="12"/>
      <c r="AG98" s="11"/>
      <c r="AH98" s="11"/>
      <c r="AI98" s="11"/>
      <c r="AJ98" s="12"/>
      <c r="AK98" s="12"/>
      <c r="AL98" s="12"/>
      <c r="AM98" s="12"/>
      <c r="AN98" s="12"/>
      <c r="AO98" s="12"/>
      <c r="AP98" s="12"/>
      <c r="AQ98" s="12"/>
      <c r="AR98" s="12"/>
      <c r="AS98" s="38"/>
    </row>
    <row r="99" spans="1:45" s="91" customFormat="1" ht="28.5" customHeight="1">
      <c r="A99" s="295" t="s">
        <v>42</v>
      </c>
      <c r="B99" s="295"/>
      <c r="C99" s="35"/>
      <c r="D99" s="35"/>
      <c r="E99" s="35"/>
      <c r="F99" s="35"/>
      <c r="G99" s="35"/>
      <c r="H99" s="85"/>
      <c r="I99" s="85"/>
      <c r="J99" s="35"/>
      <c r="K99" s="35"/>
      <c r="L99" s="295" t="s">
        <v>43</v>
      </c>
      <c r="M99" s="296"/>
      <c r="N99" s="86"/>
      <c r="O99" s="86"/>
      <c r="P99" s="35"/>
      <c r="Q99" s="35"/>
      <c r="R99" s="35"/>
      <c r="S99" s="87"/>
      <c r="T99" s="297" t="s">
        <v>44</v>
      </c>
      <c r="U99" s="297"/>
      <c r="V99" s="87" t="s">
        <v>72</v>
      </c>
      <c r="W99" s="88"/>
      <c r="X99" s="88"/>
      <c r="Y99" s="89"/>
      <c r="Z99" s="88"/>
      <c r="AA99" s="88"/>
      <c r="AB99" s="89"/>
      <c r="AC99" s="88"/>
      <c r="AD99" s="88"/>
      <c r="AE99" s="88"/>
      <c r="AF99" s="88" t="s">
        <v>45</v>
      </c>
      <c r="AG99" s="89"/>
      <c r="AH99" s="89" t="s">
        <v>73</v>
      </c>
      <c r="AI99" s="89"/>
      <c r="AJ99" s="88"/>
      <c r="AK99" s="88"/>
      <c r="AL99" s="88"/>
      <c r="AM99" s="88"/>
      <c r="AN99" s="88"/>
      <c r="AO99" s="88"/>
      <c r="AP99" s="88"/>
      <c r="AQ99" s="88"/>
      <c r="AR99" s="88"/>
      <c r="AS99" s="90"/>
    </row>
    <row r="100" spans="1:180" s="4" customFormat="1" ht="21.75" customHeight="1">
      <c r="A100" s="286" t="s">
        <v>46</v>
      </c>
      <c r="B100" s="286"/>
      <c r="C100" s="286"/>
      <c r="D100" s="286"/>
      <c r="E100" s="286"/>
      <c r="F100" s="286"/>
      <c r="G100" s="286"/>
      <c r="H100" s="287"/>
      <c r="I100" s="287"/>
      <c r="J100" s="286"/>
      <c r="K100" s="286"/>
      <c r="L100" s="286"/>
      <c r="M100" s="288"/>
      <c r="N100" s="289"/>
      <c r="O100" s="289"/>
      <c r="P100" s="286"/>
      <c r="Q100" s="286"/>
      <c r="R100" s="286"/>
      <c r="S100" s="286"/>
      <c r="T100" s="289"/>
      <c r="U100" s="289"/>
      <c r="V100" s="286"/>
      <c r="W100" s="287"/>
      <c r="X100" s="287"/>
      <c r="Y100" s="286"/>
      <c r="Z100" s="287"/>
      <c r="AA100" s="287"/>
      <c r="AB100" s="286"/>
      <c r="AC100" s="287"/>
      <c r="AD100" s="37"/>
      <c r="AE100" s="37"/>
      <c r="AF100" s="6"/>
      <c r="AG100"/>
      <c r="AH100"/>
      <c r="AI100"/>
      <c r="AJ100" s="6"/>
      <c r="AK100" s="6"/>
      <c r="AL100" s="6"/>
      <c r="AM100" s="6"/>
      <c r="AN100" s="6"/>
      <c r="AO100" s="6"/>
      <c r="AP100" s="6"/>
      <c r="AQ100" s="6"/>
      <c r="AR100" s="6"/>
      <c r="AS100" s="9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</row>
    <row r="101" spans="1:180" s="4" customFormat="1" ht="21.75" customHeight="1">
      <c r="A101" s="286" t="s">
        <v>47</v>
      </c>
      <c r="B101" s="286"/>
      <c r="C101" s="286"/>
      <c r="D101" s="286"/>
      <c r="E101" s="286"/>
      <c r="F101" s="286"/>
      <c r="G101" s="286"/>
      <c r="H101" s="287"/>
      <c r="I101" s="287"/>
      <c r="J101" s="286"/>
      <c r="K101" s="286"/>
      <c r="L101" s="286"/>
      <c r="M101" s="288"/>
      <c r="N101" s="289"/>
      <c r="O101" s="289"/>
      <c r="P101" s="286"/>
      <c r="Q101" s="286"/>
      <c r="R101" s="286"/>
      <c r="S101" s="286"/>
      <c r="T101" s="289"/>
      <c r="U101" s="289"/>
      <c r="V101" s="286"/>
      <c r="W101" s="287"/>
      <c r="X101" s="287"/>
      <c r="Y101" s="286"/>
      <c r="Z101" s="287"/>
      <c r="AA101" s="287"/>
      <c r="AB101" s="286"/>
      <c r="AC101" s="287"/>
      <c r="AD101" s="37"/>
      <c r="AE101" s="37"/>
      <c r="AF101" s="50"/>
      <c r="AG101" s="64"/>
      <c r="AH101" s="64"/>
      <c r="AI101" s="64"/>
      <c r="AJ101" s="50"/>
      <c r="AK101" s="50"/>
      <c r="AL101" s="50"/>
      <c r="AM101" s="50"/>
      <c r="AN101" s="50"/>
      <c r="AO101" s="50"/>
      <c r="AP101" s="50"/>
      <c r="AQ101" s="50"/>
      <c r="AR101" s="50"/>
      <c r="AS101" s="9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</row>
    <row r="102" spans="1:180" s="4" customFormat="1" ht="21.75" customHeight="1">
      <c r="A102" s="36" t="s">
        <v>48</v>
      </c>
      <c r="B102" s="36"/>
      <c r="C102" s="36"/>
      <c r="D102" s="36"/>
      <c r="E102" s="36"/>
      <c r="F102" s="36"/>
      <c r="G102" s="36"/>
      <c r="H102" s="37"/>
      <c r="I102" s="37"/>
      <c r="J102" s="36"/>
      <c r="K102" s="36"/>
      <c r="L102" s="36"/>
      <c r="M102" s="44"/>
      <c r="N102" s="45"/>
      <c r="O102" s="45"/>
      <c r="P102" s="36"/>
      <c r="Q102" s="36"/>
      <c r="R102" s="36"/>
      <c r="S102" s="36"/>
      <c r="T102" s="45"/>
      <c r="U102" s="45"/>
      <c r="V102" s="36"/>
      <c r="W102" s="37"/>
      <c r="X102" s="37"/>
      <c r="Y102" s="36"/>
      <c r="Z102" s="51"/>
      <c r="AA102" s="51"/>
      <c r="AB102" s="52"/>
      <c r="AC102" s="51"/>
      <c r="AD102" s="51"/>
      <c r="AE102" s="51"/>
      <c r="AF102" s="6"/>
      <c r="AG102"/>
      <c r="AH102"/>
      <c r="AI102"/>
      <c r="AJ102" s="6"/>
      <c r="AK102" s="6"/>
      <c r="AL102" s="6"/>
      <c r="AM102" s="6"/>
      <c r="AN102" s="6"/>
      <c r="AO102" s="6"/>
      <c r="AP102" s="6"/>
      <c r="AQ102" s="6"/>
      <c r="AR102" s="50"/>
      <c r="AS102" s="9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</row>
    <row r="103" spans="1:180" s="4" customFormat="1" ht="21.75" customHeight="1">
      <c r="A103" s="36" t="s">
        <v>49</v>
      </c>
      <c r="B103" s="36"/>
      <c r="C103" s="36"/>
      <c r="D103" s="36"/>
      <c r="E103" s="36"/>
      <c r="F103" s="36"/>
      <c r="G103" s="36"/>
      <c r="H103" s="37"/>
      <c r="I103" s="37"/>
      <c r="J103" s="36"/>
      <c r="K103" s="36"/>
      <c r="L103" s="36"/>
      <c r="M103" s="44"/>
      <c r="N103" s="45"/>
      <c r="O103" s="45"/>
      <c r="P103" s="36"/>
      <c r="Q103" s="36"/>
      <c r="R103" s="36"/>
      <c r="S103" s="36"/>
      <c r="T103" s="45"/>
      <c r="U103" s="45"/>
      <c r="V103" s="36"/>
      <c r="W103" s="37"/>
      <c r="X103" s="37"/>
      <c r="Y103" s="36"/>
      <c r="Z103" s="37"/>
      <c r="AA103" s="37"/>
      <c r="AB103" s="36"/>
      <c r="AC103" s="37"/>
      <c r="AD103" s="37"/>
      <c r="AE103" s="37"/>
      <c r="AF103" s="6"/>
      <c r="AG103"/>
      <c r="AH103"/>
      <c r="AI103"/>
      <c r="AJ103" s="6"/>
      <c r="AK103" s="6"/>
      <c r="AL103" s="6"/>
      <c r="AM103" s="6"/>
      <c r="AN103" s="6"/>
      <c r="AO103" s="6"/>
      <c r="AP103" s="6"/>
      <c r="AQ103" s="6"/>
      <c r="AR103" s="6"/>
      <c r="AS103" s="9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</row>
    <row r="104" spans="1:45" ht="21.75" customHeight="1">
      <c r="A104" t="s">
        <v>50</v>
      </c>
      <c r="Z104" s="37"/>
      <c r="AA104" s="37"/>
      <c r="AB104" s="36"/>
      <c r="AC104" s="37"/>
      <c r="AD104" s="37"/>
      <c r="AE104" s="37"/>
      <c r="AQ104" s="9"/>
      <c r="AR104"/>
      <c r="AS104"/>
    </row>
    <row r="105" spans="1:29" ht="21.75" customHeight="1">
      <c r="A105" s="286" t="s">
        <v>51</v>
      </c>
      <c r="B105" s="286"/>
      <c r="C105" s="286"/>
      <c r="D105" s="286"/>
      <c r="E105" s="286"/>
      <c r="F105" s="286"/>
      <c r="G105" s="286"/>
      <c r="H105" s="287"/>
      <c r="I105" s="287"/>
      <c r="J105" s="286"/>
      <c r="K105" s="286"/>
      <c r="L105" s="286"/>
      <c r="M105" s="288"/>
      <c r="N105" s="289"/>
      <c r="O105" s="289"/>
      <c r="P105" s="286"/>
      <c r="Q105" s="286"/>
      <c r="R105" s="286"/>
      <c r="S105" s="286"/>
      <c r="T105" s="289"/>
      <c r="U105" s="289"/>
      <c r="V105" s="286"/>
      <c r="W105" s="287"/>
      <c r="X105" s="287"/>
      <c r="Y105" s="286"/>
      <c r="Z105" s="287"/>
      <c r="AA105" s="287"/>
      <c r="AB105" s="286"/>
      <c r="AC105" s="287"/>
    </row>
  </sheetData>
  <sheetProtection/>
  <mergeCells count="63">
    <mergeCell ref="A2:AS2"/>
    <mergeCell ref="A3:AQ3"/>
    <mergeCell ref="E4:AB4"/>
    <mergeCell ref="AC4:AL4"/>
    <mergeCell ref="AM4:AR4"/>
    <mergeCell ref="E5:G5"/>
    <mergeCell ref="H5:J5"/>
    <mergeCell ref="K5:M5"/>
    <mergeCell ref="N5:P5"/>
    <mergeCell ref="AJ5:AJ6"/>
    <mergeCell ref="AK5:AK6"/>
    <mergeCell ref="Q5:S5"/>
    <mergeCell ref="T5:V5"/>
    <mergeCell ref="W5:Y5"/>
    <mergeCell ref="Z5:AB5"/>
    <mergeCell ref="AF6:AF7"/>
    <mergeCell ref="AG6:AG7"/>
    <mergeCell ref="AH5:AH6"/>
    <mergeCell ref="AI5:AI6"/>
    <mergeCell ref="A99:B99"/>
    <mergeCell ref="L99:M99"/>
    <mergeCell ref="T99:U99"/>
    <mergeCell ref="A100:AC100"/>
    <mergeCell ref="A101:AC101"/>
    <mergeCell ref="A105:AC105"/>
    <mergeCell ref="A4:A7"/>
    <mergeCell ref="B4:B7"/>
    <mergeCell ref="C4:C7"/>
    <mergeCell ref="D4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AL5:AL6"/>
    <mergeCell ref="AS4:AS5"/>
    <mergeCell ref="Y6:Y7"/>
    <mergeCell ref="Z6:Z7"/>
    <mergeCell ref="AA6:AA7"/>
    <mergeCell ref="AB6:AB7"/>
    <mergeCell ref="AC5:AG5"/>
    <mergeCell ref="AM5:AP5"/>
    <mergeCell ref="AQ5:AR5"/>
    <mergeCell ref="AC6:AE6"/>
    <mergeCell ref="AS91:AS92"/>
    <mergeCell ref="A36:A37"/>
    <mergeCell ref="B36:B37"/>
    <mergeCell ref="C36:C37"/>
  </mergeCells>
  <conditionalFormatting sqref="AC87">
    <cfRule type="expression" priority="1" dxfId="0" stopIfTrue="1">
      <formula>AND(COUNTIF($AC$40,AC87)&gt;1,NOT(ISBLANK(AC87)))</formula>
    </cfRule>
  </conditionalFormatting>
  <printOptions/>
  <pageMargins left="0.75" right="0.75" top="1" bottom="1" header="0.51" footer="0.51"/>
  <pageSetup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UQi.me</cp:lastModifiedBy>
  <cp:lastPrinted>2018-07-04T08:22:22Z</cp:lastPrinted>
  <dcterms:created xsi:type="dcterms:W3CDTF">2016-06-22T01:24:24Z</dcterms:created>
  <dcterms:modified xsi:type="dcterms:W3CDTF">2018-07-04T09:35:14Z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