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firstSheet="2" activeTab="2"/>
  </bookViews>
  <sheets>
    <sheet name="17新增" sheetId="1" state="hidden" r:id="rId1"/>
    <sheet name="18国家" sheetId="2" state="hidden" r:id="rId2"/>
    <sheet name="2018年自治区新增" sheetId="3" r:id="rId3"/>
  </sheets>
  <definedNames>
    <definedName name="_xlnm.Print_Area" localSheetId="0">'17新增'!$A$1:$H$230</definedName>
    <definedName name="_xlnm.Print_Area" localSheetId="1">'18国家'!$A$1:$H$254</definedName>
    <definedName name="_xlnm.Print_Area" localSheetId="2">'2018年自治区新增'!$A$1:$H$15</definedName>
    <definedName name="_xlnm.Print_Titles" localSheetId="0">'17新增'!$3:$3</definedName>
    <definedName name="_xlnm.Print_Titles" localSheetId="1">'18国家'!$3:$3</definedName>
    <definedName name="_xlnm.Print_Titles" localSheetId="2">'2018年自治区新增'!$2:$2</definedName>
  </definedNames>
  <calcPr fullCalcOnLoad="1"/>
</workbook>
</file>

<file path=xl/sharedStrings.xml><?xml version="1.0" encoding="utf-8"?>
<sst xmlns="http://schemas.openxmlformats.org/spreadsheetml/2006/main" count="1240" uniqueCount="554">
  <si>
    <t>附件1</t>
  </si>
  <si>
    <t>2017年棚户区（危旧房）改造自治区新增目标任务项目清单表</t>
  </si>
  <si>
    <t>项目序号</t>
  </si>
  <si>
    <t>项目名称</t>
  </si>
  <si>
    <t>市本级/县/市</t>
  </si>
  <si>
    <t>项目改造户数</t>
  </si>
  <si>
    <t>项目改造面积</t>
  </si>
  <si>
    <t>项目建设套数</t>
  </si>
  <si>
    <t>项目建设面积</t>
  </si>
  <si>
    <t>类型</t>
  </si>
  <si>
    <t>全区总计</t>
  </si>
  <si>
    <t>区直1572+国有工矿1885=3457户，资金下达42083户</t>
  </si>
  <si>
    <t>一、南宁市</t>
  </si>
  <si>
    <t>市本级小计</t>
  </si>
  <si>
    <t>香港街改造项目（三期）</t>
  </si>
  <si>
    <t>青秀区</t>
  </si>
  <si>
    <t>城市危房</t>
  </si>
  <si>
    <t>南宁市水泥厂棚户区改造项目</t>
  </si>
  <si>
    <t>青山园艺场农民回建项目</t>
  </si>
  <si>
    <t>南宁市历史文化街区“老南宁·三街二巷”项目（一期）西关路小学片区、解放路小学片区、高峰路解放路围合片区</t>
  </si>
  <si>
    <t>兴宁区</t>
  </si>
  <si>
    <t>兴宁区长堽片区棚户区改造一期（路桥二分公司片区旧改项目）</t>
  </si>
  <si>
    <t>兴宁区长堽片区棚户区改造一期（步行街广场以购代建项目）</t>
  </si>
  <si>
    <t>南宁市历史文化街区“老南宁•三街两巷”项目金狮巷片区一期、兴宁路西一里民族大道围合片区</t>
  </si>
  <si>
    <t>东沟岭三五七组团片区（一期）</t>
  </si>
  <si>
    <t>大学东路35号片区旧城改造项目</t>
  </si>
  <si>
    <t>西乡塘区</t>
  </si>
  <si>
    <t>水街片区旧城区改建项目（三期）</t>
  </si>
  <si>
    <t>经开区吴圩平丹村棚户区改造</t>
  </si>
  <si>
    <t>经开区</t>
  </si>
  <si>
    <t>武鸣区小计</t>
  </si>
  <si>
    <t>广西武鸣栲胶厂棚户区改造项目（一期）</t>
  </si>
  <si>
    <t>武鸣区</t>
  </si>
  <si>
    <t>上林县小计</t>
  </si>
  <si>
    <t>上林县人民医院宿舍区片区棚户区改造项目（一期）</t>
  </si>
  <si>
    <t>上林县</t>
  </si>
  <si>
    <t>横县小计</t>
  </si>
  <si>
    <t>横县陶圩镇陶圩社区居委会下陶村棚户区（城中村）改造项目</t>
  </si>
  <si>
    <t>横县</t>
  </si>
  <si>
    <t>城中村</t>
  </si>
  <si>
    <t>二、柳州市</t>
  </si>
  <si>
    <t>碧芙蓉小区棚户区改造项目</t>
  </si>
  <si>
    <t>柳州市鱼峰区</t>
  </si>
  <si>
    <t>柳州市学院路延长线保障性住房（文庭新居）棚户区改造项目</t>
  </si>
  <si>
    <t>柳州市城中区</t>
  </si>
  <si>
    <t>柳城县小计</t>
  </si>
  <si>
    <t>柳城县凤山镇城区棚户区改造（一）（新建）</t>
  </si>
  <si>
    <t>柳州市柳城县</t>
  </si>
  <si>
    <t>鹿寨县小计</t>
  </si>
  <si>
    <t>天禾广场棚户区改造项目</t>
  </si>
  <si>
    <t>柳州市鹿寨县</t>
  </si>
  <si>
    <t>三、桂林市</t>
  </si>
  <si>
    <t>桂林市七星区下关村棚户区改造项目</t>
  </si>
  <si>
    <t>七星区</t>
  </si>
  <si>
    <t>桂林市七星区穿山塔山片区棚户区改造项目</t>
  </si>
  <si>
    <t>桂林市七星区福隆园片区（阳家里）棚户区改造项目</t>
  </si>
  <si>
    <t>叠彩区福利路铁路棚户区改造项目</t>
  </si>
  <si>
    <t>叠彩区</t>
  </si>
  <si>
    <t>城市
危房</t>
  </si>
  <si>
    <t>永福县小计</t>
  </si>
  <si>
    <t>永福县十字街旧城区棚户区改造项目</t>
  </si>
  <si>
    <t>永福县</t>
  </si>
  <si>
    <t>永福县城东滨路茅江小区（体育馆南面）棚户区改造项目</t>
  </si>
  <si>
    <t>永福县半边街棚户区改造项目</t>
  </si>
  <si>
    <t>永福县旧农机厂棚户区改造项目</t>
  </si>
  <si>
    <t>永福县连江路43号</t>
  </si>
  <si>
    <t>兴安县小计</t>
  </si>
  <si>
    <t>兴安县湘漓片区棚户区改造项目</t>
  </si>
  <si>
    <t>兴安县</t>
  </si>
  <si>
    <t>兴安县粮食局片区棚户区改造项目</t>
  </si>
  <si>
    <t>兴安县原经委片区棚户区改造项目</t>
  </si>
  <si>
    <t>兴安县凤凰坡片区棚户区改造项目</t>
  </si>
  <si>
    <t>兴安县原住建局片区棚户区改造项目</t>
  </si>
  <si>
    <t>兴安县原财政局片区棚户区改造项目</t>
  </si>
  <si>
    <t>兴安县湘江左岸片区棚户区改造项目</t>
  </si>
  <si>
    <t>兴安县黄泥坡片区棚户区改造项目</t>
  </si>
  <si>
    <t>兴安县城台路片区棚户区改造项目</t>
  </si>
  <si>
    <t>兴安县蒋家村片区棚户区改造项目</t>
  </si>
  <si>
    <t>兴安县木材公司片区棚户区改造项目</t>
  </si>
  <si>
    <t>兴安县火电厂片区棚户区改造项目</t>
  </si>
  <si>
    <t>兴安县茄子塘片区棚户区改造项目</t>
  </si>
  <si>
    <t>兴安县青龙街片区棚户区改造项目</t>
  </si>
  <si>
    <t>兴安县汽车站片区棚户区改造项目</t>
  </si>
  <si>
    <t>平乐县小计</t>
  </si>
  <si>
    <t>平乐县新安街危旧房改造项目四期</t>
  </si>
  <si>
    <t>平乐县</t>
  </si>
  <si>
    <t>平乐县马渭片区危旧房改造项目一期</t>
  </si>
  <si>
    <t>平乐县老街片区危旧房改造项目一期</t>
  </si>
  <si>
    <t>5、全州县小计</t>
  </si>
  <si>
    <t>全州县北门社区棚户区改造项目三期</t>
  </si>
  <si>
    <t>全州县</t>
  </si>
  <si>
    <t>四、梧州市</t>
  </si>
  <si>
    <t>富民片区棚户区改造项目（二期）</t>
  </si>
  <si>
    <t>万秀区</t>
  </si>
  <si>
    <t>新兴一路片区棚户区改造项目（二期）</t>
  </si>
  <si>
    <t>工厂一路片区棚户区改造项目（二期）</t>
  </si>
  <si>
    <t>梧州市河东旧城改造项目（一期）Ⅲ阶段</t>
  </si>
  <si>
    <t>平簪片区棚户区改造项目</t>
  </si>
  <si>
    <t>长洲区</t>
  </si>
  <si>
    <t>苍梧县小计</t>
  </si>
  <si>
    <t>苍梧县石桥镇供销社棚户区改造项目（二期）</t>
  </si>
  <si>
    <t>苍梧县</t>
  </si>
  <si>
    <t>苍梧县梨埠镇供销社棚户区改造项目（四期）</t>
  </si>
  <si>
    <t>苍梧县旺甫镇旱冲、山华、车江城中村改造工程项目（二期）</t>
  </si>
  <si>
    <t>京南镇长发旧街棚户区改造工程（四期）</t>
  </si>
  <si>
    <t>六堡镇棚户区改造工程（四期）</t>
  </si>
  <si>
    <t>岭脚镇人和街及正西街棚户区改造工程（四期）</t>
  </si>
  <si>
    <t>石桥镇乔头甲棚户区改造项目（四期）</t>
  </si>
  <si>
    <t>岑溪市小计</t>
  </si>
  <si>
    <t>图书馆、群艺馆拆除重建项目</t>
  </si>
  <si>
    <t>岑溪市</t>
  </si>
  <si>
    <t>市文体局宿舍拆除重建项目</t>
  </si>
  <si>
    <t>农行旧宿舍拆除重建项目</t>
  </si>
  <si>
    <t>电信、移动、联通公司旧宿舍拆除重建项目</t>
  </si>
  <si>
    <t>城中片区--旧水利局院子拆除重建项目</t>
  </si>
  <si>
    <t>城中片区--旧卫生局宿舍拆除重建项目</t>
  </si>
  <si>
    <t>城中片区--旧卫校宿舍拆除重建项目</t>
  </si>
  <si>
    <t>矿产公司旧宿舍拆除重建项目</t>
  </si>
  <si>
    <t>电影公司宿舍拆除重建项目</t>
  </si>
  <si>
    <t>人民医院旧宿舍拆除重建项目</t>
  </si>
  <si>
    <t>城区棚户区改造项目（二期）</t>
  </si>
  <si>
    <t>城关粮所棚户区改造拆除重建项目</t>
  </si>
  <si>
    <t>原经贸委宿舍棚改项目</t>
  </si>
  <si>
    <t>镇区食品站棚户区改造项目-1</t>
  </si>
  <si>
    <t>岑溪市基层水利棚户区改造项目</t>
  </si>
  <si>
    <t>藤县小计</t>
  </si>
  <si>
    <t>藤县藤州镇东胜棚户区改造项目（一期）</t>
  </si>
  <si>
    <t>藤县</t>
  </si>
  <si>
    <t>五、北海市</t>
  </si>
  <si>
    <t>大墩海社区棚户区改造项目</t>
  </si>
  <si>
    <t>市本级银海区</t>
  </si>
  <si>
    <t>北海市侨港越南归难侨城市棚户区改造项目（二期）</t>
  </si>
  <si>
    <t>地角片区棚户区改造项目</t>
  </si>
  <si>
    <t>市本级海城区</t>
  </si>
  <si>
    <t>高德社区片区城中村改造项目</t>
  </si>
  <si>
    <t>高德大小岭片区城中村改造项目</t>
  </si>
  <si>
    <t>六、防城港市</t>
  </si>
  <si>
    <t>七、钦州市</t>
  </si>
  <si>
    <t>钦州市滨海新城沙井岛片区疍家风情小镇项目</t>
  </si>
  <si>
    <t>市本级</t>
  </si>
  <si>
    <t>钦州市滨海新城沙井片区13号地块拆迁安置项目</t>
  </si>
  <si>
    <t>钦州市滨海新城茶山江安置小区项目</t>
  </si>
  <si>
    <t>钦州市滨海新城白石湖启动区8号地块拆迁安置房建设项目</t>
  </si>
  <si>
    <t>钦州市东边塘安置小区棚户区改造项目</t>
  </si>
  <si>
    <t>钦州市滨海新城辣椒槌片区14号地块拆迁安置房建设项目</t>
  </si>
  <si>
    <t>钦州市河东工业园B1地块安置回建项目</t>
  </si>
  <si>
    <t>钦州市小江片区棚户区改造项目</t>
  </si>
  <si>
    <t>钦南区康熙岭财政所危旧房改造项目</t>
  </si>
  <si>
    <t>钦北区小董镇供销社危旧房改造项目</t>
  </si>
  <si>
    <t>浦北县小计</t>
  </si>
  <si>
    <t>浦北县小江街道文山棚户区安置项目</t>
  </si>
  <si>
    <t>浦北县</t>
  </si>
  <si>
    <t>八、贵港市</t>
  </si>
  <si>
    <t>贵港市堤路园棚户区改造项目</t>
  </si>
  <si>
    <t>贵港市棚户区改造项目（二期）</t>
  </si>
  <si>
    <t xml:space="preserve">贵港市三合社区棚户区改造项目 </t>
  </si>
  <si>
    <t>贵港市堤路园棚户区改造项目（二）白凹窝安置点B标段</t>
  </si>
  <si>
    <t>贵港市覃塘区棚户区改造项目</t>
  </si>
  <si>
    <t>桂平市小计</t>
  </si>
  <si>
    <t>桂平市铺岭棚户区改造项目</t>
  </si>
  <si>
    <t>桂平市</t>
  </si>
  <si>
    <t>桂平市官冲口瓦窑村棚户区改造项目</t>
  </si>
  <si>
    <t>桂平市师部中路棚户区改造项目</t>
  </si>
  <si>
    <t>平南县小计</t>
  </si>
  <si>
    <t>平南县平南镇城湖棚户区改造项目</t>
  </si>
  <si>
    <t>平南县</t>
  </si>
  <si>
    <t>九、玉林市</t>
  </si>
  <si>
    <t>玉林市火车站片区棚户区改造项目（其中378套为实物安置，111套为货币化安置）</t>
  </si>
  <si>
    <t>玉林市玉州区能源办棚户区改造项目</t>
  </si>
  <si>
    <t>清宁路棚户区改造项目（四期）</t>
  </si>
  <si>
    <t>玉林市玉东新区大囊村安置区项目</t>
  </si>
  <si>
    <t>玉林市福绵区2017年棚户区改造项目</t>
  </si>
  <si>
    <t>玉林市城北城中村棚户区改造项目（一期）</t>
  </si>
  <si>
    <t>玉林市州珮村改造一期（万花楼）项目</t>
  </si>
  <si>
    <t>玉林市南流江玉东湖水利工程项目</t>
  </si>
  <si>
    <t>容县小计</t>
  </si>
  <si>
    <t>容县外贸进出口公司、松脂厂、酒厂棚户区改造项目</t>
  </si>
  <si>
    <t>容县</t>
  </si>
  <si>
    <t>北流市小计</t>
  </si>
  <si>
    <t>2017年北流市白马镇棚户区改造项目</t>
  </si>
  <si>
    <t>北流市</t>
  </si>
  <si>
    <t>2017年北流市隆盛镇卫生院棚户区改造项目</t>
  </si>
  <si>
    <t>2017年北流市石窝镇棚户区改造项目</t>
  </si>
  <si>
    <t>2017年北流市城区危旧房改造项目</t>
  </si>
  <si>
    <t>十、百色市</t>
  </si>
  <si>
    <t>田林县小计</t>
  </si>
  <si>
    <t>田林县高龙乡棚户区危旧住房改造项目</t>
  </si>
  <si>
    <t>田林县</t>
  </si>
  <si>
    <t>田林县百乐乡棚户区危旧住房改造项目</t>
  </si>
  <si>
    <t>田林县潞城瑶族乡棚户区危旧住房改造项目</t>
  </si>
  <si>
    <t>田林县浪平乡棚户区旧住宅区改造项目</t>
  </si>
  <si>
    <t>田林县政府大院棚户区改造项目</t>
  </si>
  <si>
    <t>田林县城区单位危旧住房改造项目</t>
  </si>
  <si>
    <t>十一、贺州市</t>
  </si>
  <si>
    <t>姑婆山小镇棚户区改造工程(二期）</t>
  </si>
  <si>
    <t>贺州市西湾片区棚户区改造二期项目</t>
  </si>
  <si>
    <t>十二、河池市</t>
  </si>
  <si>
    <t>人民厂片区棚户区改造项目(老地委一期、五金交电化工批发站安置点)</t>
  </si>
  <si>
    <t>金城江区小计</t>
  </si>
  <si>
    <t>金城江区河池镇供销合作社综合楼棚户区（危旧房）改造项目</t>
  </si>
  <si>
    <t>金城江区</t>
  </si>
  <si>
    <t>天峨县小计</t>
  </si>
  <si>
    <t>天峨县粮食局片区（粮食局大院）危旧房改造安置小区项目</t>
  </si>
  <si>
    <t>天峨县</t>
  </si>
  <si>
    <t>东兰县小计</t>
  </si>
  <si>
    <t>东兰县向阳新城城市棚户区改造项目</t>
  </si>
  <si>
    <t>东兰县</t>
  </si>
  <si>
    <t>巴马县小计</t>
  </si>
  <si>
    <t>巴马县政府大院片区、电影院宿舍片区</t>
  </si>
  <si>
    <t>巴马县</t>
  </si>
  <si>
    <t>巴马县生资公司片区</t>
  </si>
  <si>
    <t>巴马县城南土产公司片区</t>
  </si>
  <si>
    <t>巴马县百货公司片区</t>
  </si>
  <si>
    <t>巴马县五金制品厂片区</t>
  </si>
  <si>
    <t>巴马县糖业公司片区</t>
  </si>
  <si>
    <t>巴马县矿产公司片区</t>
  </si>
  <si>
    <t>都安县小计</t>
  </si>
  <si>
    <t>都安瑶族自治县翠屏路131号检察院片区</t>
  </si>
  <si>
    <t>都安县</t>
  </si>
  <si>
    <t>都安瑶族自治县大桥街93号汽车站片区</t>
  </si>
  <si>
    <t>都安瑶族自治县大桥街33号政府片区</t>
  </si>
  <si>
    <t>都安瑶族自治县五里桥毛巾厂片区</t>
  </si>
  <si>
    <t>都安瑶族自治县水泥厂片区</t>
  </si>
  <si>
    <t>都安瑶族自治县屏山南路189号农机片区</t>
  </si>
  <si>
    <t>都安瑶族自治县镇安街53号公安片区</t>
  </si>
  <si>
    <t>都安瑶族自治县农机厂片区</t>
  </si>
  <si>
    <t>都安瑶族自治县屏山中路213号二高片区</t>
  </si>
  <si>
    <t>都安县板岭片区危旧房（非房改房）改造项目</t>
  </si>
  <si>
    <t>都安县加贵片区危旧房（非房改房）改造项目</t>
  </si>
  <si>
    <t>都安县下坳片区危旧房（非房改房）改造项目</t>
  </si>
  <si>
    <t>都安瑶族自治县屏山中路2-13号都高片区</t>
  </si>
  <si>
    <t>都安瑶族自治县大桥街33号科技片区</t>
  </si>
  <si>
    <t>都安瑶族自治县民和街23号商业片区</t>
  </si>
  <si>
    <t>都安瑶族自治县百才街100号物资片区</t>
  </si>
  <si>
    <t>都安瑶族自治县屏山南路18号运管片区</t>
  </si>
  <si>
    <t>都安瑶族自治县屏山南路176号安财片区</t>
  </si>
  <si>
    <t>都安瑶族自治县屏山南路96号司法片区</t>
  </si>
  <si>
    <t>都安瑶族自治县迎晖街461号水利片区</t>
  </si>
  <si>
    <t>都安瑶族自治县屏山北路133号法院片区</t>
  </si>
  <si>
    <t>都安瑶族自治县大桥街102号土产公司片区</t>
  </si>
  <si>
    <t>大化县小计</t>
  </si>
  <si>
    <t>大化县城市非集中成片棚户区改造项目</t>
  </si>
  <si>
    <t>大化县</t>
  </si>
  <si>
    <t>十三、来宾市</t>
  </si>
  <si>
    <t>市本级2017年滨河北片区城市棚户区改造项目</t>
  </si>
  <si>
    <t>武宣县小计</t>
  </si>
  <si>
    <t>武北四队（城东安置片区）改造项目</t>
  </si>
  <si>
    <t>武宣县</t>
  </si>
  <si>
    <t>十四、崇左市</t>
  </si>
  <si>
    <t>2017年崇左市市城区棚户区改造项目(四期)</t>
  </si>
  <si>
    <t>扶绥县小计</t>
  </si>
  <si>
    <t>扶绥县城市棚户区改造建设项目（五期）</t>
  </si>
  <si>
    <t>扶绥县</t>
  </si>
  <si>
    <t>十五、区直单位危旧房改住房改造</t>
  </si>
  <si>
    <t>广西农垦明阳生化集团股份有限公司危旧房改住房项目</t>
  </si>
  <si>
    <t>区直单位</t>
  </si>
  <si>
    <t>自治区机关事务管理局（新竹路28号）危旧房改住房项目</t>
  </si>
  <si>
    <t>十六、南宁市直危旧房改住房改造</t>
  </si>
  <si>
    <t>二中危旧房改住房项目</t>
  </si>
  <si>
    <t>南宁市</t>
  </si>
  <si>
    <t>国有工矿棚户区改造</t>
  </si>
  <si>
    <t>岑溪市龙湾矿业有限责任公司棚户区改造项目</t>
  </si>
  <si>
    <t>梧州市岑溪市</t>
  </si>
  <si>
    <t>国有工矿</t>
  </si>
  <si>
    <t>钦州海水养殖场棚户区改造项目</t>
  </si>
  <si>
    <t>钦州市本级</t>
  </si>
  <si>
    <t>贺州市棚户区改造（一期）-平桂项目</t>
  </si>
  <si>
    <t>平桂区</t>
  </si>
  <si>
    <t>河池市金河矿业股份有限公司棚户区改造职工异地安置项目第二期</t>
  </si>
  <si>
    <t>河池市本级</t>
  </si>
  <si>
    <t>南丹县亢马工区工矿棚户区改造项目</t>
  </si>
  <si>
    <t>河池市南丹县</t>
  </si>
  <si>
    <t>南星公司改制职工工矿棚户区改造八兴安置小区</t>
  </si>
  <si>
    <t>附件2</t>
  </si>
  <si>
    <t>2018年棚户区（危旧房）改造新编入国家目标任务项目清单表</t>
  </si>
  <si>
    <t>区直是2652户，资金下达45545户</t>
  </si>
  <si>
    <t>香港街改造项目（四期）</t>
  </si>
  <si>
    <t>二塘煤矿片区棚户区改造项目</t>
  </si>
  <si>
    <t>邕宁A1地块</t>
  </si>
  <si>
    <t>邕宁区</t>
  </si>
  <si>
    <t>八尺江路林业片区“三旧”改造项目（碧桂园·天悦湾）</t>
  </si>
  <si>
    <t>教育园区（西片区）里建、宁武农场城中村棚户区改造项目</t>
  </si>
  <si>
    <t>东盟区</t>
  </si>
  <si>
    <t>南宁市2018-2020年棚户区改造项目（第一批）坛泽村1、2、3号地块</t>
  </si>
  <si>
    <t>良庆区</t>
  </si>
  <si>
    <t>南宁市2018-2020年棚户区改造项目（第一批）良庆社区14号农民安置点</t>
  </si>
  <si>
    <t>南宁市2018-2020年棚户区改造项目（第二批）良庆区社区9/10/11号农民安置项目</t>
  </si>
  <si>
    <t>玉洞A地块</t>
  </si>
  <si>
    <t>广西武鸣栲胶厂棚户区改造项目（二期）</t>
  </si>
  <si>
    <t>胜利小区北一区棚户区改造项目</t>
  </si>
  <si>
    <t>柳北区</t>
  </si>
  <si>
    <t>胜利小区四区一期（九号地块）棚户区改造项目</t>
  </si>
  <si>
    <t>胜利小区四区一期（十号地块）棚户区改造项目</t>
  </si>
  <si>
    <t>北部生态新区中房绿景棚户区改造项目A区</t>
  </si>
  <si>
    <t>北部生态新区</t>
  </si>
  <si>
    <t>北部生态新区中房绿景棚户区改造项目B区</t>
  </si>
  <si>
    <t>丽景嘉苑棚户区改造项目</t>
  </si>
  <si>
    <t>城中区</t>
  </si>
  <si>
    <t>柳东新区蚂蝗屯安置小区棚户区改造项目</t>
  </si>
  <si>
    <t>柳东新区</t>
  </si>
  <si>
    <t>柳东新区六座棚户区改造项目（南部五期）</t>
  </si>
  <si>
    <t>柳东新区南庆安置区项目三期</t>
  </si>
  <si>
    <t>雒容镇棚户区改造项目（南部四期）</t>
  </si>
  <si>
    <t>南部三期（竹尔屯）棚户区改造项目（二）</t>
  </si>
  <si>
    <t>柳州市水域整治项目配套棚户区改造及安置工程——祥源翡翠湾
（柳州市城邕路片区棚户区改造项目）</t>
  </si>
  <si>
    <t>柳南区</t>
  </si>
  <si>
    <t>柳江区小计</t>
  </si>
  <si>
    <t>柳州市柳江区城中村棚户区改造一期工程</t>
  </si>
  <si>
    <t>柳江区</t>
  </si>
  <si>
    <t>柳州市柳江区城中村棚户区改造二期工程</t>
  </si>
  <si>
    <t>融水县小计</t>
  </si>
  <si>
    <t>融水县和睦镇糖厂生活区棚户区改造项目</t>
  </si>
  <si>
    <t>融水县</t>
  </si>
  <si>
    <t>融水苗族自治县融水镇旧城区棚户区改造项目（一期）</t>
  </si>
  <si>
    <t>柳城县东泉镇棚户区改造项目</t>
  </si>
  <si>
    <t>柳城县</t>
  </si>
  <si>
    <t>柳城县东泉麻纺织厂棚户区改造项目</t>
  </si>
  <si>
    <t>广西凤糖六塘制糖有限公司棚户区改造项目</t>
  </si>
  <si>
    <t>柳城县靖西村棚户区改造项目（一）</t>
  </si>
  <si>
    <t>鹿寨县鹿寨镇片区棚户区改造项目</t>
  </si>
  <si>
    <t>鹿寨县</t>
  </si>
  <si>
    <t>融安县小计</t>
  </si>
  <si>
    <t>融安县原气象局片区城中村棚户区改造工程</t>
  </si>
  <si>
    <t>融安县</t>
  </si>
  <si>
    <t>融安县长安镇城东市场片区棚户区改造项目</t>
  </si>
  <si>
    <t>三江县小计</t>
  </si>
  <si>
    <t>三江县大洲岛棚户区改造项目（一）</t>
  </si>
  <si>
    <t>三江县</t>
  </si>
  <si>
    <t>无线电一厂（生活区）1#地块商住及安置小区项目二期</t>
  </si>
  <si>
    <t>七星路93号原糖果厂安置房项目</t>
  </si>
  <si>
    <t>叠彩区蔡家渡、赵家桥、上下南洲及滨江北路沿线棚户区改造项目二期</t>
  </si>
  <si>
    <t>叠彩虞山片区棚户区改造项目二期</t>
  </si>
  <si>
    <t>叠彩区乌石星华棚户区改造项目二期</t>
  </si>
  <si>
    <t>平乐县南洲新区安置小区项目三期</t>
  </si>
  <si>
    <t>平乐县新安街危旧房改造项目五期</t>
  </si>
  <si>
    <t>平乐县同乐新区安置小区项目二期</t>
  </si>
  <si>
    <t>平乐县同安镇危旧房改造项目</t>
  </si>
  <si>
    <t>平乐县阳安乡危旧房改造项目</t>
  </si>
  <si>
    <t>平乐县锰矿危旧房改造项目</t>
  </si>
  <si>
    <t>平乐县二塘镇农业技术推广站危旧房改造项目</t>
  </si>
  <si>
    <t>灵川县小计</t>
  </si>
  <si>
    <t>灵川县棚户区改造项目（二期）</t>
  </si>
  <si>
    <t>灵川县</t>
  </si>
  <si>
    <t>灵川县九屋镇棚户区改造</t>
  </si>
  <si>
    <t>灵川县县城片区棚户区改造项目</t>
  </si>
  <si>
    <t>资源县小计</t>
  </si>
  <si>
    <t>资源县瓜里乡政府危旧房改造项目</t>
  </si>
  <si>
    <t>资源</t>
  </si>
  <si>
    <t>资源县梅溪镇政府危旧房改造项目</t>
  </si>
  <si>
    <t>资源县中峰镇政府危旧房改造项目</t>
  </si>
  <si>
    <t>灌阳县小计</t>
  </si>
  <si>
    <t>灌阳县瓷器厂棚户区改造项目</t>
  </si>
  <si>
    <t>灌阳县</t>
  </si>
  <si>
    <t>荔浦县小计</t>
  </si>
  <si>
    <t>荔浦县荔城镇棚户区（危旧房）改造项目</t>
  </si>
  <si>
    <t>荔浦县</t>
  </si>
  <si>
    <t>全州县小计</t>
  </si>
  <si>
    <t>全州县乡镇棚户区（危旧房）改造项目</t>
  </si>
  <si>
    <t>梧州市长洲岛棚户区改造（一期）项目Ⅰ阶段</t>
  </si>
  <si>
    <t>岑溪市城北探花城中村棚户区改造工程-1</t>
  </si>
  <si>
    <t>藤县机关事务管理局大院棚户区（危旧房）改造项目（二期）</t>
  </si>
  <si>
    <t>藤县藤州镇东胜棚户区改造项目(二期）</t>
  </si>
  <si>
    <t>蒙山县小计</t>
  </si>
  <si>
    <t>蒙山镇城区棚户区改造工程（二期）</t>
  </si>
  <si>
    <t>蒙山县</t>
  </si>
  <si>
    <t>文圩镇棚户区改造工程（二期）</t>
  </si>
  <si>
    <t>合浦县小计</t>
  </si>
  <si>
    <t>合浦县橡胶厂（一期）危旧房改住房改造项目</t>
  </si>
  <si>
    <t>合浦县</t>
  </si>
  <si>
    <t>城市危旧房</t>
  </si>
  <si>
    <t>合浦县水产畜牧兽医局危旧房改住房改造项目</t>
  </si>
  <si>
    <t>合浦县房产局城市危房棚户区改造项目</t>
  </si>
  <si>
    <t>合浦县科学技术局危旧房改住房改造项目</t>
  </si>
  <si>
    <t>港口区小计</t>
  </si>
  <si>
    <t>防城港市光坡安置区项目</t>
  </si>
  <si>
    <t>港口区</t>
  </si>
  <si>
    <t>防城港市高新区安置区</t>
  </si>
  <si>
    <t>防城区小计</t>
  </si>
  <si>
    <t>防城区堤路园安置点</t>
  </si>
  <si>
    <t>防城区</t>
  </si>
  <si>
    <t>上思县小计</t>
  </si>
  <si>
    <t>上思县赖氨酸厂棚户区改造项目</t>
  </si>
  <si>
    <t>上思县</t>
  </si>
  <si>
    <t>上思县公安局交通管理大队城市棚户区改造项目</t>
  </si>
  <si>
    <t>东兴市小计</t>
  </si>
  <si>
    <t>东兴市棚户区改造项目</t>
  </si>
  <si>
    <t>东兴市</t>
  </si>
  <si>
    <t>东兴市金星大厦棚户区改造项目</t>
  </si>
  <si>
    <t>钦州市文化新闻出版广电局宿舍危旧房改住房改造项目</t>
  </si>
  <si>
    <t>钦州市委老干部局危旧房改住房改造项目</t>
  </si>
  <si>
    <t>中马钦州产业园区启动区安置公寓棚户区改造项目</t>
  </si>
  <si>
    <t>中马产业园区</t>
  </si>
  <si>
    <t>钦州港新城区城中村改造项目E期工程项目</t>
  </si>
  <si>
    <t>钦州港区</t>
  </si>
  <si>
    <t>钦南区黄屋屯供销社大院小区危旧房改造项目</t>
  </si>
  <si>
    <t>钦南区</t>
  </si>
  <si>
    <t>钦南区那丽供销社大院小区危旧房改造项目</t>
  </si>
  <si>
    <t>钦南区那丽镇丽珠保健食品厂危旧房改造项目</t>
  </si>
  <si>
    <t>钦南区那思供销社大院小区危旧房改造项目</t>
  </si>
  <si>
    <t>钦州市钦南区丽光卫生院旧房改造项目</t>
  </si>
  <si>
    <t>钦州市钦南区那彭镇卫生院旧房改造项目</t>
  </si>
  <si>
    <t>钦州市钦南区康熙岭镇卫生院旧房改造项目</t>
  </si>
  <si>
    <t>钦州市钦南区那丽镇中心卫生院旧房改造项目</t>
  </si>
  <si>
    <t>钦州市钦南区康熙岭镇政府危旧房改造项目</t>
  </si>
  <si>
    <t>钦北区大寺镇政府宿舍棚户区（危旧房）改造项目</t>
  </si>
  <si>
    <t>钦北区</t>
  </si>
  <si>
    <t>钦北区大垌派出所（危旧房）棚户区改造项目</t>
  </si>
  <si>
    <t>项目钦北区青塘派出所（危旧房）棚户区改造项目</t>
  </si>
  <si>
    <t>钦北区那蒙镇中心小学棚户区（危旧房）改造项目</t>
  </si>
  <si>
    <t>钦北区平吉镇中心小学棚户区（危旧房）改造项目</t>
  </si>
  <si>
    <t>钦北区板城中学棚户区（危旧房）改造项目</t>
  </si>
  <si>
    <t>钦北区新棠中学棚户区（危旧房）改造项目</t>
  </si>
  <si>
    <t>钦北区那蒙中学棚户区（危旧房）改造项目</t>
  </si>
  <si>
    <t>钦北区大直镇中棚户区（危旧房）改造项目</t>
  </si>
  <si>
    <t>钦北区大直中学棚户区（危旧房）改造项目</t>
  </si>
  <si>
    <t>钦北区大垌中学棚户区（危旧房）改造项目</t>
  </si>
  <si>
    <t>灵山小计</t>
  </si>
  <si>
    <t>灵山县东边塘安置区项目棚户区改造项目</t>
  </si>
  <si>
    <t>灵山县</t>
  </si>
  <si>
    <t>灵山县三科市场、城北路、污水厂安置区项目</t>
  </si>
  <si>
    <t>灵山县荔香大道由路塘安置区项目</t>
  </si>
  <si>
    <t>灵山县电子信息产业园安置区（一期）项目</t>
  </si>
  <si>
    <t>灵山县灵城街道丁屋村城中村改造项目</t>
  </si>
  <si>
    <t>灵山县太平镇世禄堂村棚户区安置小区项目</t>
  </si>
  <si>
    <t>灵山县平山镇政府棚户区改造项目</t>
  </si>
  <si>
    <t>灵山县水利局喷灌中心危旧房改住房改造项目</t>
  </si>
  <si>
    <t>灵山县文利镇棚户区（危旧房）改造项目</t>
  </si>
  <si>
    <t>灵山县羽绒厂棚户区（危旧房）改造项目</t>
  </si>
  <si>
    <t>浦北小计</t>
  </si>
  <si>
    <t>浦北县城科园路越州大道路口（鱼窝头）棚户区安置项目</t>
  </si>
  <si>
    <t>浦北县小江街道西塘村委和谐片区老屋、仓屋棚户区安置项目</t>
  </si>
  <si>
    <t>浦北县小江街道西塘村委甜竹麓一、二队棚户区安置项目</t>
  </si>
  <si>
    <t>浦北县小江街道西塘村委岭儿头、佛冲颈、谭供队棚户区安置项目</t>
  </si>
  <si>
    <t>浦北县北通镇政府棚户区改造项目</t>
  </si>
  <si>
    <t>浦北县泉水镇人民政府棚户区改造项目</t>
  </si>
  <si>
    <t>浦北县县城草子坡综合安置区棚户区改造项目</t>
  </si>
  <si>
    <t>浦北县江城街道北河棚户区屋背麓安置区棚户区改造项目</t>
  </si>
  <si>
    <t>浦北县江城街道北河棚户区改造楼屋地安置区棚户区改造项目</t>
  </si>
  <si>
    <t>玉林市化肥厂棚户区改造项目</t>
  </si>
  <si>
    <t>玉林市</t>
  </si>
  <si>
    <t>南江会堂棚户区改造项目</t>
  </si>
  <si>
    <t>玉州区</t>
  </si>
  <si>
    <t>2018年北流市新丰镇卫生院旧宿舍（危旧房）改造项目</t>
  </si>
  <si>
    <t>2018年北流市民安镇卫生院旧宿舍（危旧房）改造项目</t>
  </si>
  <si>
    <t>2018年北流市隆盛镇中心卫生院旧宿舍（危旧房）改造项目</t>
  </si>
  <si>
    <t>2018年北流市石窝镇卫生院旧房改造项目</t>
  </si>
  <si>
    <t>2018年北流市白马镇中心卫生院旧房改造项目</t>
  </si>
  <si>
    <t>2018年北流市清湾镇中心卫生院旧房改造项目</t>
  </si>
  <si>
    <t>2018年北流市沙垌镇危旧房改造项目</t>
  </si>
  <si>
    <t>博白县小计</t>
  </si>
  <si>
    <t>博白县水利局、供销社危房改造项目</t>
  </si>
  <si>
    <t>博白县</t>
  </si>
  <si>
    <t>博白县城背坡棚户区改造项目</t>
  </si>
  <si>
    <t>中行危房改造项目</t>
  </si>
  <si>
    <t>工商局饮马江危房改造项目</t>
  </si>
  <si>
    <t>城东林场危房改造项目</t>
  </si>
  <si>
    <t>博白县镇张岭村危房改造项目</t>
  </si>
  <si>
    <t>博白县粮食系统危房改造项目</t>
  </si>
  <si>
    <t>陆川县小计</t>
  </si>
  <si>
    <t>陆川县米场镇危旧房改造项目</t>
  </si>
  <si>
    <t>陆川县</t>
  </si>
  <si>
    <t>陆川县乌石镇危旧房改造项目</t>
  </si>
  <si>
    <t>陆川县大桥镇危旧房改造项目</t>
  </si>
  <si>
    <t>陆川县良田镇危旧房改造项目</t>
  </si>
  <si>
    <t>广西驰程汽车运输有限责任公司棚户区改造项目（一期）</t>
  </si>
  <si>
    <t>田东县小计</t>
  </si>
  <si>
    <t>田东县平马镇小龙村棚户区改造项目</t>
  </si>
  <si>
    <t>田东县</t>
  </si>
  <si>
    <t>田东县祥周镇危房（城中村）改造项目</t>
  </si>
  <si>
    <t>平果县小计</t>
  </si>
  <si>
    <t>平果县马头镇炼沙村塘众屯城中村改造项目</t>
  </si>
  <si>
    <t>平果县</t>
  </si>
  <si>
    <t>平果县马头镇炼沙村那左屯城中村改造项目</t>
  </si>
  <si>
    <t>凌云县小计</t>
  </si>
  <si>
    <t>凌云县泗城东片区危旧房拆除新建项目</t>
  </si>
  <si>
    <t>凌云县</t>
  </si>
  <si>
    <t>凌云县泗城西片区危旧房拆除新建项目</t>
  </si>
  <si>
    <t>担石村棚户区改造项目</t>
  </si>
  <si>
    <t>灵峰大桥南桥头棚户区改造项目</t>
  </si>
  <si>
    <t>贺州市西湾片区棚户区改造三期项目(异地安置建设在贺州市有色冶炼总厂生活区危旧房改住房改造项目)</t>
  </si>
  <si>
    <t>八步区贺街镇香花村（城中村）棚户区改造项目</t>
  </si>
  <si>
    <t>八步区</t>
  </si>
  <si>
    <t>八步区贺街镇农场村（城中村）棚户区改造项目</t>
  </si>
  <si>
    <t>贺街特色小镇河西片区棚户区改造（城中村）项目（一期）</t>
  </si>
  <si>
    <t>2018年平桂区城市棚户区改造项目</t>
  </si>
  <si>
    <t>钟山县小计</t>
  </si>
  <si>
    <t>钟山县钟山镇棚户区改造（城中村）项目(一期)</t>
  </si>
  <si>
    <t>钟山县</t>
  </si>
  <si>
    <t>钟山县钟山镇棚户区改造（城中村）项目(二期)</t>
  </si>
  <si>
    <t>昭平县小计</t>
  </si>
  <si>
    <t>昭平县政府大院棚户区改造项目</t>
  </si>
  <si>
    <t>昭平县</t>
  </si>
  <si>
    <t>广西河池市化工总厂2018年棚户区改造项目</t>
  </si>
  <si>
    <t>金城江区政府大院第11栋危旧房改造项目</t>
  </si>
  <si>
    <t>罗城县小计</t>
  </si>
  <si>
    <t>2018年城市棚户区改造项目罗城县中等专业学校</t>
  </si>
  <si>
    <t>罗城县</t>
  </si>
  <si>
    <t>凤山县小计</t>
  </si>
  <si>
    <t>凤山县中学棚户区改造项目</t>
  </si>
  <si>
    <t>凤山县</t>
  </si>
  <si>
    <t>武宣县2018年县城区棚户区改造项目</t>
  </si>
  <si>
    <t>1.城市危房2.城中村</t>
  </si>
  <si>
    <t>武宣县2018年建制镇棚户区改造项目</t>
  </si>
  <si>
    <t>建制镇棚户区</t>
  </si>
  <si>
    <t>象州县小计</t>
  </si>
  <si>
    <t>象州县朝阳路棚户区改造项目（一）</t>
  </si>
  <si>
    <t>象州县</t>
  </si>
  <si>
    <t>象州县城北片二区棚户区改造项目</t>
  </si>
  <si>
    <t>象州县朝阳路棚户区改造项目（二）</t>
  </si>
  <si>
    <t>忻城县小计</t>
  </si>
  <si>
    <t>忻城县建制镇旧宿舍改造（新建）危旧房改造项目</t>
  </si>
  <si>
    <t>忻城县</t>
  </si>
  <si>
    <t>建制镇危房</t>
  </si>
  <si>
    <t>金秀县小计</t>
  </si>
  <si>
    <t>金秀县桐木镇城中西一路旧城改造项目</t>
  </si>
  <si>
    <t>金秀县桐木镇</t>
  </si>
  <si>
    <t>金秀县原纺织器材厂宿舍楼改造项目</t>
  </si>
  <si>
    <t>金秀县金秀镇</t>
  </si>
  <si>
    <t>2018年崇左市城区棚户区改造项目(五期)</t>
  </si>
  <si>
    <t>江州区新和镇棚户区改造工程项目</t>
  </si>
  <si>
    <t>江州区</t>
  </si>
  <si>
    <t>江州区新和华侨农场棚户区改造工程项目</t>
  </si>
  <si>
    <t>江州区那隆镇棚户区改造工程项目</t>
  </si>
  <si>
    <t>扶绥县城市棚户区改造项目（六期）</t>
  </si>
  <si>
    <t>大新县小计</t>
  </si>
  <si>
    <t>大新县城东区棚户区改造项目（二期）</t>
  </si>
  <si>
    <t>大新县</t>
  </si>
  <si>
    <t>城南棚户区改造项目(一期）</t>
  </si>
  <si>
    <t>天等县小计</t>
  </si>
  <si>
    <t>2018年天等县棚户区改造项目</t>
  </si>
  <si>
    <t>天等县</t>
  </si>
  <si>
    <t>宁明县小计</t>
  </si>
  <si>
    <t>宁明县城中镇那垒村棚户区改造</t>
  </si>
  <si>
    <t>宁明县</t>
  </si>
  <si>
    <t>宁明县城中镇西园村棚户区改造</t>
  </si>
  <si>
    <t>龙州县小计</t>
  </si>
  <si>
    <t>三岔公片区棚户区改造项目</t>
  </si>
  <si>
    <t>龙州县</t>
  </si>
  <si>
    <t>水口镇棚户区改造项目</t>
  </si>
  <si>
    <t>龙北总场龙北城棚户区改造项目</t>
  </si>
  <si>
    <t>广西蚕业技术推广总站（二期）危旧房改住房项目</t>
  </si>
  <si>
    <t>限价房</t>
  </si>
  <si>
    <t>新闻出版广电局（广播电台）危旧房改住房项目</t>
  </si>
  <si>
    <t>十六、市直危旧房改住房改造</t>
  </si>
  <si>
    <t>南宁市机关事务管理局东葛路28号南宁市人大常委会办公厅宿舍区危旧房改住房项目</t>
  </si>
  <si>
    <t>胜利小区三区一期（十一号地块）棚户区改造项目</t>
  </si>
  <si>
    <t>胜利小区四区（十四号地块）棚户区改造项目</t>
  </si>
  <si>
    <t>胜利小区四区（十五号地块）棚户区改造项目</t>
  </si>
  <si>
    <t>柳城县靖西村棚户区改造项目（二）</t>
  </si>
  <si>
    <t>正殿村棚户区改造项目</t>
  </si>
  <si>
    <t>鹿寨县鹿寨镇片区棚户区改造项目（二）</t>
  </si>
  <si>
    <t>鹿寨县中渡镇英山社区棚户区改造项目</t>
  </si>
  <si>
    <t>三江县大洲岛棚户区改造项目（二）</t>
  </si>
  <si>
    <t>2018年棚户区（危旧房）改造自治区新增任务建设计划表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</si>
</sst>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_ ;[Red]\-0\ "/>
  </numFmts>
  <fonts count="6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SimSun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b/>
      <sz val="16"/>
      <name val="Calibri"/>
      <family val="0"/>
    </font>
    <font>
      <b/>
      <sz val="18"/>
      <name val="Calibri"/>
      <family val="0"/>
    </font>
    <font>
      <b/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 applyProtection="0">
      <alignment vertical="center"/>
    </xf>
    <xf numFmtId="0" fontId="11" fillId="0" borderId="0" applyProtection="0">
      <alignment/>
    </xf>
    <xf numFmtId="0" fontId="11" fillId="0" borderId="0" applyProtection="0">
      <alignment/>
    </xf>
    <xf numFmtId="0" fontId="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2">
    <xf numFmtId="0" fontId="0" fillId="0" borderId="0" xfId="0" applyFont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9" xfId="0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55" fillId="0" borderId="9" xfId="52" applyFont="1" applyFill="1" applyBorder="1" applyAlignment="1">
      <alignment horizontal="center" vertical="center" wrapText="1"/>
      <protection/>
    </xf>
    <xf numFmtId="176" fontId="55" fillId="0" borderId="9" xfId="52" applyNumberFormat="1" applyFont="1" applyFill="1" applyBorder="1" applyAlignment="1">
      <alignment horizontal="center" vertical="center" wrapText="1"/>
      <protection/>
    </xf>
    <xf numFmtId="0" fontId="54" fillId="0" borderId="9" xfId="52" applyFont="1" applyFill="1" applyBorder="1" applyAlignment="1">
      <alignment horizontal="center" vertical="center" wrapText="1"/>
      <protection/>
    </xf>
    <xf numFmtId="0" fontId="54" fillId="0" borderId="9" xfId="46" applyFont="1" applyFill="1" applyBorder="1" applyAlignment="1">
      <alignment horizontal="center" vertical="center" wrapText="1"/>
      <protection/>
    </xf>
    <xf numFmtId="176" fontId="54" fillId="0" borderId="9" xfId="52" applyNumberFormat="1" applyFont="1" applyFill="1" applyBorder="1" applyAlignment="1">
      <alignment horizontal="center" vertical="center" wrapText="1"/>
      <protection/>
    </xf>
    <xf numFmtId="177" fontId="54" fillId="0" borderId="9" xfId="0" applyNumberFormat="1" applyFont="1" applyFill="1" applyBorder="1" applyAlignment="1">
      <alignment horizontal="center" vertical="center" wrapText="1"/>
    </xf>
    <xf numFmtId="177" fontId="54" fillId="0" borderId="9" xfId="6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56" fillId="0" borderId="9" xfId="0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177" fontId="56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2" fillId="0" borderId="9" xfId="50" applyFont="1" applyFill="1" applyBorder="1" applyAlignment="1">
      <alignment horizontal="center" vertical="center" wrapText="1"/>
      <protection/>
    </xf>
    <xf numFmtId="176" fontId="57" fillId="0" borderId="9" xfId="0" applyNumberFormat="1" applyFont="1" applyFill="1" applyBorder="1" applyAlignment="1">
      <alignment horizontal="center" vertical="center" wrapText="1"/>
    </xf>
    <xf numFmtId="177" fontId="3" fillId="0" borderId="9" xfId="64" applyNumberFormat="1" applyFont="1" applyFill="1" applyBorder="1" applyAlignment="1">
      <alignment horizontal="center" vertical="center" wrapText="1"/>
      <protection/>
    </xf>
    <xf numFmtId="0" fontId="3" fillId="0" borderId="9" xfId="64" applyFont="1" applyFill="1" applyBorder="1" applyAlignment="1">
      <alignment horizontal="center" vertical="center"/>
      <protection/>
    </xf>
    <xf numFmtId="0" fontId="3" fillId="0" borderId="9" xfId="64" applyFont="1" applyFill="1" applyBorder="1" applyAlignment="1">
      <alignment horizontal="center" vertical="center" wrapText="1"/>
      <protection/>
    </xf>
    <xf numFmtId="0" fontId="3" fillId="0" borderId="9" xfId="42" applyFont="1" applyFill="1" applyBorder="1" applyAlignment="1">
      <alignment horizontal="center" vertical="center" wrapText="1" shrinkToFit="1"/>
      <protection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50" applyNumberFormat="1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4" fillId="0" borderId="9" xfId="50" applyFont="1" applyFill="1" applyBorder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3" fillId="0" borderId="9" xfId="50" applyFont="1" applyFill="1" applyBorder="1" applyAlignment="1">
      <alignment horizontal="center" vertical="center" wrapText="1"/>
      <protection/>
    </xf>
    <xf numFmtId="0" fontId="57" fillId="0" borderId="9" xfId="51" applyFont="1" applyFill="1" applyBorder="1" applyAlignment="1">
      <alignment horizontal="center" vertical="center" wrapText="1"/>
      <protection/>
    </xf>
    <xf numFmtId="0" fontId="3" fillId="0" borderId="9" xfId="46" applyFont="1" applyFill="1" applyBorder="1" applyAlignment="1">
      <alignment horizontal="center" vertical="center" wrapText="1"/>
      <protection/>
    </xf>
    <xf numFmtId="0" fontId="3" fillId="0" borderId="9" xfId="51" applyFont="1" applyFill="1" applyBorder="1" applyAlignment="1">
      <alignment horizontal="center" vertical="center" wrapText="1"/>
      <protection/>
    </xf>
    <xf numFmtId="176" fontId="3" fillId="0" borderId="9" xfId="51" applyNumberFormat="1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5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51" applyNumberFormat="1" applyFont="1" applyFill="1" applyBorder="1" applyAlignment="1">
      <alignment horizontal="center" vertical="center" wrapText="1"/>
      <protection/>
    </xf>
    <xf numFmtId="176" fontId="3" fillId="0" borderId="9" xfId="50" applyNumberFormat="1" applyFont="1" applyFill="1" applyBorder="1" applyAlignment="1">
      <alignment horizontal="center" vertical="center" wrapText="1"/>
      <protection/>
    </xf>
    <xf numFmtId="0" fontId="3" fillId="0" borderId="9" xfId="48" applyFont="1" applyFill="1" applyBorder="1" applyAlignment="1">
      <alignment horizontal="center" vertical="center" wrapText="1"/>
      <protection/>
    </xf>
    <xf numFmtId="0" fontId="3" fillId="0" borderId="9" xfId="40" applyNumberFormat="1" applyFont="1" applyFill="1" applyBorder="1" applyAlignment="1">
      <alignment horizontal="center" vertical="center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5" fillId="0" borderId="9" xfId="50" applyFont="1" applyFill="1" applyBorder="1" applyAlignment="1">
      <alignment horizontal="center" vertical="center" wrapText="1"/>
      <protection/>
    </xf>
    <xf numFmtId="177" fontId="5" fillId="0" borderId="9" xfId="50" applyNumberFormat="1" applyFont="1" applyFill="1" applyBorder="1" applyAlignment="1">
      <alignment horizontal="center" vertical="center" wrapText="1"/>
      <protection/>
    </xf>
    <xf numFmtId="176" fontId="5" fillId="0" borderId="9" xfId="50" applyNumberFormat="1" applyFont="1" applyFill="1" applyBorder="1" applyAlignment="1">
      <alignment horizontal="center" vertical="center" wrapText="1"/>
      <protection/>
    </xf>
    <xf numFmtId="0" fontId="57" fillId="0" borderId="9" xfId="50" applyFont="1" applyFill="1" applyBorder="1" applyAlignment="1">
      <alignment horizontal="center" vertical="center" wrapText="1"/>
      <protection/>
    </xf>
    <xf numFmtId="177" fontId="3" fillId="0" borderId="9" xfId="62" applyNumberFormat="1" applyFont="1" applyFill="1" applyBorder="1" applyAlignment="1">
      <alignment horizontal="center" vertical="center" wrapText="1"/>
      <protection/>
    </xf>
    <xf numFmtId="178" fontId="56" fillId="0" borderId="9" xfId="0" applyNumberFormat="1" applyFont="1" applyFill="1" applyBorder="1" applyAlignment="1">
      <alignment horizontal="center" vertical="center" wrapText="1"/>
    </xf>
    <xf numFmtId="0" fontId="2" fillId="0" borderId="9" xfId="62" applyFont="1" applyFill="1" applyBorder="1" applyAlignment="1">
      <alignment horizontal="center" vertical="center" wrapText="1"/>
      <protection/>
    </xf>
    <xf numFmtId="176" fontId="2" fillId="0" borderId="9" xfId="62" applyNumberFormat="1" applyFont="1" applyFill="1" applyBorder="1" applyAlignment="1">
      <alignment horizontal="center" vertical="center" wrapText="1"/>
      <protection/>
    </xf>
    <xf numFmtId="176" fontId="5" fillId="0" borderId="13" xfId="60" applyNumberFormat="1" applyFont="1" applyFill="1" applyBorder="1" applyAlignment="1">
      <alignment horizontal="center" vertical="center" wrapText="1"/>
    </xf>
    <xf numFmtId="177" fontId="5" fillId="0" borderId="13" xfId="47" applyNumberFormat="1" applyFont="1" applyFill="1" applyBorder="1" applyAlignment="1">
      <alignment horizontal="center" vertical="center" wrapText="1"/>
      <protection/>
    </xf>
    <xf numFmtId="176" fontId="5" fillId="0" borderId="13" xfId="63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47" applyNumberFormat="1" applyFont="1" applyFill="1" applyBorder="1" applyAlignment="1">
      <alignment horizontal="center" vertical="center" wrapText="1"/>
      <protection/>
    </xf>
    <xf numFmtId="177" fontId="2" fillId="0" borderId="9" xfId="60" applyNumberFormat="1" applyFont="1" applyFill="1" applyBorder="1" applyAlignment="1">
      <alignment horizontal="center" vertical="center" wrapText="1"/>
    </xf>
    <xf numFmtId="0" fontId="2" fillId="0" borderId="9" xfId="47" applyNumberFormat="1" applyFont="1" applyFill="1" applyBorder="1" applyAlignment="1">
      <alignment horizontal="center" vertical="center" wrapText="1"/>
      <protection/>
    </xf>
    <xf numFmtId="177" fontId="2" fillId="0" borderId="9" xfId="47" applyNumberFormat="1" applyFont="1" applyFill="1" applyBorder="1" applyAlignment="1">
      <alignment horizontal="center" vertical="center" wrapText="1"/>
      <protection/>
    </xf>
    <xf numFmtId="0" fontId="2" fillId="0" borderId="9" xfId="59" applyNumberFormat="1" applyFont="1" applyFill="1" applyBorder="1" applyAlignment="1">
      <alignment horizontal="center" vertical="center" wrapText="1"/>
    </xf>
    <xf numFmtId="177" fontId="2" fillId="0" borderId="9" xfId="59" applyNumberFormat="1" applyFont="1" applyFill="1" applyBorder="1" applyAlignment="1">
      <alignment horizontal="center" vertical="center" wrapText="1"/>
    </xf>
    <xf numFmtId="176" fontId="2" fillId="0" borderId="9" xfId="55" applyNumberFormat="1" applyFont="1" applyFill="1" applyBorder="1" applyAlignment="1">
      <alignment horizontal="center" vertical="center" wrapText="1"/>
      <protection/>
    </xf>
    <xf numFmtId="49" fontId="2" fillId="0" borderId="9" xfId="49" applyNumberFormat="1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 vertical="center"/>
    </xf>
    <xf numFmtId="0" fontId="5" fillId="0" borderId="9" xfId="63" applyFont="1" applyFill="1" applyBorder="1" applyAlignment="1">
      <alignment horizontal="center" vertical="center" wrapText="1"/>
      <protection/>
    </xf>
    <xf numFmtId="176" fontId="2" fillId="0" borderId="9" xfId="60" applyNumberFormat="1" applyFont="1" applyFill="1" applyBorder="1" applyAlignment="1">
      <alignment horizontal="center" vertical="center" wrapText="1"/>
    </xf>
    <xf numFmtId="177" fontId="2" fillId="0" borderId="9" xfId="58" applyNumberFormat="1" applyFont="1" applyFill="1" applyBorder="1" applyAlignment="1">
      <alignment horizontal="center" vertical="center" wrapText="1"/>
    </xf>
    <xf numFmtId="176" fontId="5" fillId="0" borderId="9" xfId="59" applyNumberFormat="1" applyFont="1" applyFill="1" applyBorder="1" applyAlignment="1">
      <alignment horizontal="center" vertical="center" wrapText="1"/>
    </xf>
    <xf numFmtId="0" fontId="5" fillId="0" borderId="9" xfId="57" applyFont="1" applyFill="1" applyBorder="1" applyAlignment="1">
      <alignment horizontal="center" vertical="center" wrapText="1"/>
      <protection/>
    </xf>
    <xf numFmtId="176" fontId="5" fillId="0" borderId="9" xfId="55" applyNumberFormat="1" applyFont="1" applyFill="1" applyBorder="1" applyAlignment="1">
      <alignment horizontal="center" vertical="center" wrapText="1"/>
      <protection/>
    </xf>
    <xf numFmtId="177" fontId="5" fillId="0" borderId="9" xfId="55" applyNumberFormat="1" applyFont="1" applyFill="1" applyBorder="1" applyAlignment="1">
      <alignment horizontal="center" vertical="center" wrapText="1"/>
      <protection/>
    </xf>
    <xf numFmtId="176" fontId="5" fillId="0" borderId="9" xfId="60" applyNumberFormat="1" applyFont="1" applyFill="1" applyBorder="1" applyAlignment="1">
      <alignment horizontal="center" vertical="center" wrapText="1"/>
    </xf>
    <xf numFmtId="176" fontId="5" fillId="0" borderId="9" xfId="63" applyNumberFormat="1" applyFont="1" applyFill="1" applyBorder="1" applyAlignment="1">
      <alignment horizontal="center" vertical="center" wrapText="1"/>
      <protection/>
    </xf>
    <xf numFmtId="0" fontId="2" fillId="0" borderId="9" xfId="56" applyNumberFormat="1" applyFont="1" applyFill="1" applyBorder="1" applyAlignment="1">
      <alignment horizontal="center" vertical="center" wrapText="1"/>
      <protection/>
    </xf>
    <xf numFmtId="0" fontId="2" fillId="0" borderId="9" xfId="57" applyFont="1" applyFill="1" applyBorder="1" applyAlignment="1">
      <alignment horizontal="center" vertical="center" wrapText="1"/>
      <protection/>
    </xf>
    <xf numFmtId="177" fontId="5" fillId="0" borderId="9" xfId="60" applyNumberFormat="1" applyFont="1" applyFill="1" applyBorder="1" applyAlignment="1">
      <alignment horizontal="center" vertical="center" wrapText="1"/>
    </xf>
    <xf numFmtId="176" fontId="5" fillId="0" borderId="9" xfId="47" applyNumberFormat="1" applyFont="1" applyFill="1" applyBorder="1" applyAlignment="1">
      <alignment horizontal="center" vertical="center" wrapText="1"/>
      <protection/>
    </xf>
    <xf numFmtId="177" fontId="5" fillId="0" borderId="9" xfId="47" applyNumberFormat="1" applyFont="1" applyFill="1" applyBorder="1" applyAlignment="1">
      <alignment horizontal="center" vertical="center" wrapText="1"/>
      <protection/>
    </xf>
    <xf numFmtId="177" fontId="5" fillId="0" borderId="9" xfId="63" applyNumberFormat="1" applyFont="1" applyFill="1" applyBorder="1" applyAlignment="1">
      <alignment horizontal="center" vertical="center" wrapText="1"/>
      <protection/>
    </xf>
    <xf numFmtId="177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60" applyNumberFormat="1" applyFont="1" applyFill="1" applyBorder="1" applyAlignment="1" applyProtection="1">
      <alignment horizontal="center" vertical="center" wrapText="1"/>
      <protection/>
    </xf>
    <xf numFmtId="57" fontId="3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177" fontId="5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2" fillId="0" borderId="9" xfId="44" applyFont="1" applyFill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0" fontId="3" fillId="0" borderId="9" xfId="44" applyFont="1" applyFill="1" applyBorder="1" applyAlignment="1">
      <alignment horizontal="center" vertical="center" wrapText="1"/>
      <protection/>
    </xf>
    <xf numFmtId="176" fontId="57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76" fontId="59" fillId="0" borderId="9" xfId="0" applyNumberFormat="1" applyFont="1" applyFill="1" applyBorder="1" applyAlignment="1">
      <alignment horizontal="center" vertical="center" wrapText="1"/>
    </xf>
    <xf numFmtId="176" fontId="60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3" fillId="0" borderId="9" xfId="61" applyNumberFormat="1" applyFont="1" applyFill="1" applyBorder="1" applyAlignment="1">
      <alignment horizontal="center" vertical="center" wrapText="1"/>
      <protection/>
    </xf>
    <xf numFmtId="0" fontId="3" fillId="0" borderId="9" xfId="44" applyFont="1" applyFill="1" applyBorder="1" applyAlignment="1">
      <alignment horizontal="center" vertical="center"/>
      <protection/>
    </xf>
    <xf numFmtId="177" fontId="3" fillId="0" borderId="9" xfId="44" applyNumberFormat="1" applyFont="1" applyFill="1" applyBorder="1" applyAlignment="1">
      <alignment horizontal="center" vertical="center"/>
      <protection/>
    </xf>
    <xf numFmtId="0" fontId="3" fillId="0" borderId="9" xfId="62" applyFont="1" applyFill="1" applyBorder="1" applyAlignment="1">
      <alignment horizontal="center" vertical="center" wrapText="1"/>
      <protection/>
    </xf>
    <xf numFmtId="0" fontId="3" fillId="0" borderId="9" xfId="62" applyFont="1" applyFill="1" applyBorder="1" applyAlignment="1">
      <alignment horizontal="center" vertical="center"/>
      <protection/>
    </xf>
    <xf numFmtId="0" fontId="3" fillId="0" borderId="9" xfId="54" applyNumberFormat="1" applyFont="1" applyFill="1" applyBorder="1" applyAlignment="1">
      <alignment horizontal="center" vertical="center"/>
    </xf>
    <xf numFmtId="0" fontId="3" fillId="0" borderId="9" xfId="54" applyNumberFormat="1" applyFont="1" applyFill="1" applyBorder="1" applyAlignment="1">
      <alignment horizontal="center" vertical="center" wrapText="1"/>
    </xf>
    <xf numFmtId="178" fontId="3" fillId="0" borderId="9" xfId="54" applyNumberFormat="1" applyFont="1" applyFill="1" applyBorder="1" applyAlignment="1">
      <alignment horizontal="center" vertical="center" wrapText="1"/>
    </xf>
    <xf numFmtId="176" fontId="3" fillId="0" borderId="9" xfId="54" applyNumberFormat="1" applyFont="1" applyFill="1" applyBorder="1" applyAlignment="1">
      <alignment horizontal="center" vertical="center" wrapText="1"/>
    </xf>
    <xf numFmtId="177" fontId="3" fillId="0" borderId="9" xfId="54" applyNumberFormat="1" applyFont="1" applyFill="1" applyBorder="1" applyAlignment="1">
      <alignment horizontal="center" vertical="center" wrapText="1"/>
    </xf>
    <xf numFmtId="0" fontId="3" fillId="0" borderId="9" xfId="50" applyNumberFormat="1" applyFont="1" applyFill="1" applyBorder="1" applyAlignment="1">
      <alignment horizontal="center" vertical="center" wrapText="1"/>
      <protection/>
    </xf>
    <xf numFmtId="0" fontId="5" fillId="0" borderId="9" xfId="54" applyNumberFormat="1" applyFont="1" applyFill="1" applyBorder="1" applyAlignment="1">
      <alignment horizontal="center" vertical="center"/>
    </xf>
    <xf numFmtId="0" fontId="5" fillId="0" borderId="9" xfId="54" applyNumberFormat="1" applyFont="1" applyFill="1" applyBorder="1" applyAlignment="1">
      <alignment horizontal="center" vertical="center" wrapText="1"/>
    </xf>
    <xf numFmtId="177" fontId="5" fillId="0" borderId="9" xfId="54" applyNumberFormat="1" applyFont="1" applyFill="1" applyBorder="1" applyAlignment="1">
      <alignment horizontal="center" vertical="center" wrapText="1"/>
    </xf>
    <xf numFmtId="176" fontId="5" fillId="0" borderId="9" xfId="54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3" fillId="0" borderId="9" xfId="43" applyFont="1" applyFill="1" applyBorder="1" applyAlignment="1">
      <alignment horizontal="center" vertical="center" wrapText="1"/>
      <protection/>
    </xf>
    <xf numFmtId="176" fontId="3" fillId="0" borderId="9" xfId="43" applyNumberFormat="1" applyFont="1" applyFill="1" applyBorder="1" applyAlignment="1">
      <alignment horizontal="center" vertical="center" wrapText="1" shrinkToFit="1"/>
      <protection/>
    </xf>
    <xf numFmtId="0" fontId="3" fillId="0" borderId="9" xfId="53" applyFont="1" applyFill="1" applyBorder="1" applyAlignment="1">
      <alignment horizontal="center" vertical="center" wrapText="1"/>
      <protection/>
    </xf>
    <xf numFmtId="176" fontId="3" fillId="0" borderId="9" xfId="44" applyNumberFormat="1" applyFont="1" applyFill="1" applyBorder="1" applyAlignment="1">
      <alignment horizontal="center" vertical="center" wrapText="1"/>
      <protection/>
    </xf>
    <xf numFmtId="178" fontId="57" fillId="0" borderId="9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/>
    </xf>
    <xf numFmtId="176" fontId="61" fillId="0" borderId="0" xfId="0" applyNumberFormat="1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center" vertical="center" wrapText="1"/>
    </xf>
    <xf numFmtId="176" fontId="62" fillId="0" borderId="0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0" xfId="50" applyNumberFormat="1" applyFont="1" applyFill="1" applyBorder="1" applyAlignment="1">
      <alignment horizontal="center" vertical="center" wrapText="1"/>
      <protection/>
    </xf>
    <xf numFmtId="0" fontId="56" fillId="0" borderId="11" xfId="50" applyNumberFormat="1" applyFont="1" applyFill="1" applyBorder="1" applyAlignment="1">
      <alignment horizontal="center" vertical="center" wrapText="1"/>
      <protection/>
    </xf>
    <xf numFmtId="0" fontId="56" fillId="0" borderId="12" xfId="50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" fillId="0" borderId="9" xfId="50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 applyProtection="1">
      <alignment horizontal="center" vertical="center" wrapText="1"/>
      <protection/>
    </xf>
    <xf numFmtId="0" fontId="55" fillId="0" borderId="9" xfId="52" applyFont="1" applyFill="1" applyBorder="1" applyAlignment="1">
      <alignment horizontal="center" vertical="center" wrapText="1"/>
      <protection/>
    </xf>
    <xf numFmtId="0" fontId="63" fillId="0" borderId="0" xfId="0" applyFont="1" applyFill="1" applyBorder="1" applyAlignment="1">
      <alignment horizontal="center" vertical="center" wrapText="1"/>
    </xf>
    <xf numFmtId="176" fontId="63" fillId="0" borderId="0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0" xfId="40"/>
    <cellStyle name="常规 12_附表：2017年棚户区改造项目清单（全区汇总）（各市调整报送12.15）" xfId="41"/>
    <cellStyle name="常规 13_附表：2017年棚户区改造项目清单（全区汇总）（各市调整报送12.15）" xfId="42"/>
    <cellStyle name="常规 18" xfId="43"/>
    <cellStyle name="常规 2" xfId="44"/>
    <cellStyle name="常规 3" xfId="45"/>
    <cellStyle name="常规 4" xfId="46"/>
    <cellStyle name="常规 44" xfId="47"/>
    <cellStyle name="常规 5" xfId="48"/>
    <cellStyle name="常规 6" xfId="49"/>
    <cellStyle name="常规_2016棚户区计划及套数附件3汇总(5.19)" xfId="50"/>
    <cellStyle name="常规_2016棚户区计划及套数附件3汇总(5.19) 2" xfId="51"/>
    <cellStyle name="常规_2016棚户区计划及套数附件3汇总(5.19) 2 2" xfId="52"/>
    <cellStyle name="常规_2016棚户区计划及套数附件3汇总(5.19) 3" xfId="53"/>
    <cellStyle name="常规_2017年城市棚户区改造国家目标任务项目清单表（3.27）" xfId="54"/>
    <cellStyle name="常规_2017年城市棚户区国家责任任务项目" xfId="55"/>
    <cellStyle name="常规_2018年国家" xfId="56"/>
    <cellStyle name="常规_2018年国家_1" xfId="57"/>
    <cellStyle name="常规_表4_2015年自治区新增" xfId="58"/>
    <cellStyle name="常规_表5_1_2015年自治区新增" xfId="59"/>
    <cellStyle name="常规_表5_1_2016年自治区新增" xfId="60"/>
    <cellStyle name="常规_附表：2017年棚户区改造项目清单（全区汇总）（各市调整报送12.15）" xfId="61"/>
    <cellStyle name="常规_广西2015年自治区新增、2016年国家任务、2016年自治区新增城市棚户区改造项目清单（01.27）" xfId="62"/>
    <cellStyle name="常规_广西2015年自治区新增、2016年国家任务、2016年自治区新增城市棚户区改造项目清单（01.27） 3" xfId="63"/>
    <cellStyle name="常规_广西2015年自治区新增、2016年国家任务、2016年自治区新增城市棚户区改造项目清单（01.27）_附表：2017年棚户区改造项目清单（全区汇总）（各市调整报送12.15）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2" sqref="K12"/>
    </sheetView>
  </sheetViews>
  <sheetFormatPr defaultColWidth="9.140625" defaultRowHeight="15"/>
  <cols>
    <col min="1" max="1" width="5.421875" style="2" customWidth="1"/>
    <col min="2" max="2" width="43.140625" style="2" customWidth="1"/>
    <col min="3" max="3" width="8.421875" style="2" customWidth="1"/>
    <col min="4" max="4" width="9.28125" style="2" customWidth="1"/>
    <col min="5" max="5" width="8.8515625" style="3" customWidth="1"/>
    <col min="6" max="6" width="9.00390625" style="2" customWidth="1"/>
    <col min="7" max="7" width="8.7109375" style="3" customWidth="1"/>
    <col min="8" max="8" width="11.140625" style="2" customWidth="1"/>
    <col min="9" max="9" width="9.00390625" style="107" customWidth="1"/>
    <col min="10" max="16384" width="9.00390625" style="16" customWidth="1"/>
  </cols>
  <sheetData>
    <row r="1" spans="1:8" ht="20.25">
      <c r="A1" s="129" t="s">
        <v>0</v>
      </c>
      <c r="B1" s="129"/>
      <c r="C1" s="129"/>
      <c r="D1" s="129"/>
      <c r="E1" s="130"/>
      <c r="F1" s="129"/>
      <c r="G1" s="130"/>
      <c r="H1" s="129"/>
    </row>
    <row r="2" spans="1:9" ht="33" customHeight="1">
      <c r="A2" s="131" t="s">
        <v>1</v>
      </c>
      <c r="B2" s="131"/>
      <c r="C2" s="131"/>
      <c r="D2" s="131"/>
      <c r="E2" s="132"/>
      <c r="F2" s="131"/>
      <c r="G2" s="132"/>
      <c r="H2" s="131"/>
      <c r="I2" s="72"/>
    </row>
    <row r="3" spans="1:9" ht="24">
      <c r="A3" s="17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7" t="s">
        <v>7</v>
      </c>
      <c r="G3" s="18" t="s">
        <v>8</v>
      </c>
      <c r="H3" s="17" t="s">
        <v>9</v>
      </c>
      <c r="I3" s="72"/>
    </row>
    <row r="4" spans="1:9" ht="13.5">
      <c r="A4" s="133" t="s">
        <v>10</v>
      </c>
      <c r="B4" s="133"/>
      <c r="C4" s="133"/>
      <c r="D4" s="19">
        <f>D5+D24+D32+D66+D99+D105+D106+D120+D133+D150+D158+D162+D209+D214+D219+D222+D224</f>
        <v>45540</v>
      </c>
      <c r="E4" s="18">
        <f>E5+E24+E32+E66+E99+E105+E106+E120+E133+E150+E158+E162+E209+E214+E219+E222+E224</f>
        <v>3732483.36</v>
      </c>
      <c r="F4" s="19">
        <f>F5+F24+F32+F66+F99+F105+F106+F120+F133+F150+F158+F162+F209+F214+F219+F222+F224</f>
        <v>45540</v>
      </c>
      <c r="G4" s="18">
        <f>G5+G24+G32+G66+G99+G105+G106+G120+G133+G150+G158+G162+G209+G214+G219+G222+G224</f>
        <v>3415836.3899999997</v>
      </c>
      <c r="H4" s="19"/>
      <c r="I4" s="72" t="s">
        <v>11</v>
      </c>
    </row>
    <row r="5" spans="1:9" ht="13.5">
      <c r="A5" s="133" t="s">
        <v>12</v>
      </c>
      <c r="B5" s="133"/>
      <c r="C5" s="133"/>
      <c r="D5" s="19">
        <f>SUM(D6,D18,,D20,D22)</f>
        <v>5933</v>
      </c>
      <c r="E5" s="18">
        <f>SUM(E6,E18,,E20,E22)</f>
        <v>0</v>
      </c>
      <c r="F5" s="19">
        <f>SUM(F6,F18,,F20,F22)</f>
        <v>5933</v>
      </c>
      <c r="G5" s="18"/>
      <c r="H5" s="17"/>
      <c r="I5" s="72"/>
    </row>
    <row r="6" spans="1:9" ht="13.5">
      <c r="A6" s="133" t="s">
        <v>13</v>
      </c>
      <c r="B6" s="133"/>
      <c r="C6" s="133"/>
      <c r="D6" s="19">
        <f>SUM(D7:D17)</f>
        <v>5611</v>
      </c>
      <c r="E6" s="18"/>
      <c r="F6" s="19">
        <f>SUM(F7:F17)</f>
        <v>5611</v>
      </c>
      <c r="G6" s="18"/>
      <c r="H6" s="17"/>
      <c r="I6" s="72"/>
    </row>
    <row r="7" spans="1:9" ht="13.5">
      <c r="A7" s="20">
        <v>1</v>
      </c>
      <c r="B7" s="108" t="s">
        <v>14</v>
      </c>
      <c r="C7" s="24" t="s">
        <v>15</v>
      </c>
      <c r="D7" s="23">
        <v>23</v>
      </c>
      <c r="E7" s="22"/>
      <c r="F7" s="23">
        <v>23</v>
      </c>
      <c r="G7" s="22"/>
      <c r="H7" s="20" t="s">
        <v>16</v>
      </c>
      <c r="I7" s="123"/>
    </row>
    <row r="8" spans="1:9" ht="13.5">
      <c r="A8" s="20">
        <v>2</v>
      </c>
      <c r="B8" s="99" t="s">
        <v>17</v>
      </c>
      <c r="C8" s="109" t="s">
        <v>15</v>
      </c>
      <c r="D8" s="110">
        <v>79</v>
      </c>
      <c r="E8" s="22"/>
      <c r="F8" s="110">
        <v>79</v>
      </c>
      <c r="G8" s="22"/>
      <c r="H8" s="20" t="s">
        <v>16</v>
      </c>
      <c r="I8" s="123"/>
    </row>
    <row r="9" spans="1:9" ht="13.5">
      <c r="A9" s="20">
        <v>3</v>
      </c>
      <c r="B9" s="21" t="s">
        <v>18</v>
      </c>
      <c r="C9" s="21" t="s">
        <v>15</v>
      </c>
      <c r="D9" s="21">
        <v>3912</v>
      </c>
      <c r="E9" s="22"/>
      <c r="F9" s="21">
        <v>3912</v>
      </c>
      <c r="G9" s="22"/>
      <c r="H9" s="20" t="s">
        <v>16</v>
      </c>
      <c r="I9" s="123"/>
    </row>
    <row r="10" spans="1:9" ht="27" customHeight="1">
      <c r="A10" s="20">
        <v>4</v>
      </c>
      <c r="B10" s="111" t="s">
        <v>19</v>
      </c>
      <c r="C10" s="28" t="s">
        <v>20</v>
      </c>
      <c r="D10" s="55">
        <v>39</v>
      </c>
      <c r="E10" s="22"/>
      <c r="F10" s="55">
        <v>39</v>
      </c>
      <c r="G10" s="22"/>
      <c r="H10" s="20" t="s">
        <v>16</v>
      </c>
      <c r="I10" s="123"/>
    </row>
    <row r="11" spans="1:9" ht="24">
      <c r="A11" s="20">
        <v>5</v>
      </c>
      <c r="B11" s="111" t="s">
        <v>21</v>
      </c>
      <c r="C11" s="112" t="s">
        <v>20</v>
      </c>
      <c r="D11" s="23">
        <v>72</v>
      </c>
      <c r="E11" s="22"/>
      <c r="F11" s="23">
        <v>72</v>
      </c>
      <c r="G11" s="22"/>
      <c r="H11" s="20" t="s">
        <v>16</v>
      </c>
      <c r="I11" s="123"/>
    </row>
    <row r="12" spans="1:9" ht="24">
      <c r="A12" s="20">
        <v>6</v>
      </c>
      <c r="B12" s="25" t="s">
        <v>22</v>
      </c>
      <c r="C12" s="25" t="s">
        <v>20</v>
      </c>
      <c r="D12" s="25">
        <v>32</v>
      </c>
      <c r="E12" s="22"/>
      <c r="F12" s="25">
        <v>32</v>
      </c>
      <c r="G12" s="22"/>
      <c r="H12" s="20" t="s">
        <v>16</v>
      </c>
      <c r="I12" s="123"/>
    </row>
    <row r="13" spans="1:9" ht="24">
      <c r="A13" s="20">
        <v>7</v>
      </c>
      <c r="B13" s="111" t="s">
        <v>23</v>
      </c>
      <c r="C13" s="112" t="s">
        <v>20</v>
      </c>
      <c r="D13" s="23">
        <v>400</v>
      </c>
      <c r="E13" s="22"/>
      <c r="F13" s="23">
        <v>400</v>
      </c>
      <c r="G13" s="22"/>
      <c r="H13" s="20" t="s">
        <v>16</v>
      </c>
      <c r="I13" s="123"/>
    </row>
    <row r="14" spans="1:9" ht="13.5">
      <c r="A14" s="20">
        <v>8</v>
      </c>
      <c r="B14" s="25" t="s">
        <v>24</v>
      </c>
      <c r="C14" s="25" t="s">
        <v>20</v>
      </c>
      <c r="D14" s="25">
        <v>18</v>
      </c>
      <c r="E14" s="22"/>
      <c r="F14" s="25">
        <v>18</v>
      </c>
      <c r="G14" s="22"/>
      <c r="H14" s="20" t="s">
        <v>16</v>
      </c>
      <c r="I14" s="123"/>
    </row>
    <row r="15" spans="1:9" ht="13.5">
      <c r="A15" s="20">
        <v>9</v>
      </c>
      <c r="B15" s="99" t="s">
        <v>25</v>
      </c>
      <c r="C15" s="109" t="s">
        <v>26</v>
      </c>
      <c r="D15" s="110">
        <v>12</v>
      </c>
      <c r="E15" s="22"/>
      <c r="F15" s="110">
        <v>12</v>
      </c>
      <c r="G15" s="22"/>
      <c r="H15" s="20" t="s">
        <v>16</v>
      </c>
      <c r="I15" s="123"/>
    </row>
    <row r="16" spans="1:9" ht="13.5">
      <c r="A16" s="20">
        <v>10</v>
      </c>
      <c r="B16" s="99" t="s">
        <v>27</v>
      </c>
      <c r="C16" s="109" t="s">
        <v>26</v>
      </c>
      <c r="D16" s="110">
        <v>270</v>
      </c>
      <c r="E16" s="22"/>
      <c r="F16" s="110">
        <v>270</v>
      </c>
      <c r="G16" s="22"/>
      <c r="H16" s="20" t="s">
        <v>16</v>
      </c>
      <c r="I16" s="123"/>
    </row>
    <row r="17" spans="1:9" ht="13.5">
      <c r="A17" s="20">
        <v>11</v>
      </c>
      <c r="B17" s="99" t="s">
        <v>28</v>
      </c>
      <c r="C17" s="109" t="s">
        <v>29</v>
      </c>
      <c r="D17" s="110">
        <v>754</v>
      </c>
      <c r="E17" s="22"/>
      <c r="F17" s="110">
        <v>754</v>
      </c>
      <c r="G17" s="22"/>
      <c r="H17" s="20" t="s">
        <v>16</v>
      </c>
      <c r="I17" s="123"/>
    </row>
    <row r="18" spans="1:9" ht="13.5">
      <c r="A18" s="133" t="s">
        <v>30</v>
      </c>
      <c r="B18" s="133"/>
      <c r="C18" s="133"/>
      <c r="D18" s="19">
        <f>D19</f>
        <v>149</v>
      </c>
      <c r="E18" s="18">
        <f>E19</f>
        <v>0</v>
      </c>
      <c r="F18" s="19">
        <f>F19</f>
        <v>149</v>
      </c>
      <c r="G18" s="18"/>
      <c r="H18" s="17"/>
      <c r="I18" s="123"/>
    </row>
    <row r="19" spans="1:9" ht="13.5">
      <c r="A19" s="20">
        <v>23</v>
      </c>
      <c r="B19" s="25" t="s">
        <v>31</v>
      </c>
      <c r="C19" s="20" t="s">
        <v>32</v>
      </c>
      <c r="D19" s="20">
        <v>149</v>
      </c>
      <c r="E19" s="22"/>
      <c r="F19" s="20">
        <v>149</v>
      </c>
      <c r="G19" s="22"/>
      <c r="H19" s="20" t="s">
        <v>16</v>
      </c>
      <c r="I19" s="123"/>
    </row>
    <row r="20" spans="1:9" ht="13.5">
      <c r="A20" s="133" t="s">
        <v>33</v>
      </c>
      <c r="B20" s="133"/>
      <c r="C20" s="133"/>
      <c r="D20" s="19">
        <f>D21</f>
        <v>20</v>
      </c>
      <c r="E20" s="18"/>
      <c r="F20" s="19">
        <f>F21</f>
        <v>20</v>
      </c>
      <c r="G20" s="18"/>
      <c r="H20" s="17"/>
      <c r="I20" s="123"/>
    </row>
    <row r="21" spans="1:9" ht="13.5">
      <c r="A21" s="20">
        <v>25</v>
      </c>
      <c r="B21" s="20" t="s">
        <v>34</v>
      </c>
      <c r="C21" s="20" t="s">
        <v>35</v>
      </c>
      <c r="D21" s="20">
        <v>20</v>
      </c>
      <c r="E21" s="22"/>
      <c r="F21" s="20">
        <v>20</v>
      </c>
      <c r="G21" s="22"/>
      <c r="H21" s="20" t="s">
        <v>16</v>
      </c>
      <c r="I21" s="123"/>
    </row>
    <row r="22" spans="1:9" ht="13.5">
      <c r="A22" s="133" t="s">
        <v>36</v>
      </c>
      <c r="B22" s="133"/>
      <c r="C22" s="133"/>
      <c r="D22" s="19">
        <f>D23</f>
        <v>153</v>
      </c>
      <c r="E22" s="18"/>
      <c r="F22" s="19">
        <f>F23</f>
        <v>153</v>
      </c>
      <c r="G22" s="18"/>
      <c r="H22" s="17"/>
      <c r="I22" s="123"/>
    </row>
    <row r="23" spans="1:9" ht="24">
      <c r="A23" s="20">
        <v>26</v>
      </c>
      <c r="B23" s="20" t="s">
        <v>37</v>
      </c>
      <c r="C23" s="20" t="s">
        <v>38</v>
      </c>
      <c r="D23" s="20">
        <v>153</v>
      </c>
      <c r="E23" s="22"/>
      <c r="F23" s="20">
        <v>153</v>
      </c>
      <c r="G23" s="22"/>
      <c r="H23" s="20" t="s">
        <v>39</v>
      </c>
      <c r="I23" s="123"/>
    </row>
    <row r="24" spans="1:8" ht="13.5">
      <c r="A24" s="133" t="s">
        <v>40</v>
      </c>
      <c r="B24" s="133"/>
      <c r="C24" s="133"/>
      <c r="D24" s="17">
        <f>D25+D28+D30</f>
        <v>1595</v>
      </c>
      <c r="E24" s="18">
        <f>E25+E28+E30</f>
        <v>271517.2</v>
      </c>
      <c r="F24" s="17">
        <f>F25+F28+F30</f>
        <v>1595</v>
      </c>
      <c r="G24" s="18">
        <f>G25+G28+G30</f>
        <v>254550</v>
      </c>
      <c r="H24" s="17"/>
    </row>
    <row r="25" spans="1:9" ht="13.5">
      <c r="A25" s="133" t="s">
        <v>13</v>
      </c>
      <c r="B25" s="133"/>
      <c r="C25" s="133"/>
      <c r="D25" s="17">
        <f>D26+D27</f>
        <v>1300</v>
      </c>
      <c r="E25" s="18">
        <f>SUM(E26+E27)</f>
        <v>250050</v>
      </c>
      <c r="F25" s="17">
        <f>SUM(F26+F27)</f>
        <v>1300</v>
      </c>
      <c r="G25" s="18">
        <f>SUM(G26+G27)</f>
        <v>250050</v>
      </c>
      <c r="H25" s="17"/>
      <c r="I25" s="72"/>
    </row>
    <row r="26" spans="1:8" ht="24">
      <c r="A26" s="20">
        <v>1</v>
      </c>
      <c r="B26" s="20" t="s">
        <v>41</v>
      </c>
      <c r="C26" s="20" t="s">
        <v>42</v>
      </c>
      <c r="D26" s="20">
        <v>1200</v>
      </c>
      <c r="E26" s="22">
        <v>250050</v>
      </c>
      <c r="F26" s="20">
        <v>1200</v>
      </c>
      <c r="G26" s="22">
        <v>250050</v>
      </c>
      <c r="H26" s="20" t="s">
        <v>16</v>
      </c>
    </row>
    <row r="27" spans="1:8" ht="24">
      <c r="A27" s="20">
        <v>2</v>
      </c>
      <c r="B27" s="20" t="s">
        <v>43</v>
      </c>
      <c r="C27" s="20" t="s">
        <v>44</v>
      </c>
      <c r="D27" s="20">
        <v>100</v>
      </c>
      <c r="E27" s="22"/>
      <c r="F27" s="20">
        <v>100</v>
      </c>
      <c r="G27" s="22"/>
      <c r="H27" s="20" t="s">
        <v>16</v>
      </c>
    </row>
    <row r="28" spans="1:8" ht="13.5">
      <c r="A28" s="133" t="s">
        <v>45</v>
      </c>
      <c r="B28" s="133"/>
      <c r="C28" s="133"/>
      <c r="D28" s="17">
        <f>D29</f>
        <v>110</v>
      </c>
      <c r="E28" s="18">
        <f>E29</f>
        <v>10500</v>
      </c>
      <c r="F28" s="17">
        <f>F29</f>
        <v>110</v>
      </c>
      <c r="G28" s="18">
        <f>G29</f>
        <v>4500</v>
      </c>
      <c r="H28" s="17"/>
    </row>
    <row r="29" spans="1:8" ht="24">
      <c r="A29" s="20">
        <v>3</v>
      </c>
      <c r="B29" s="20" t="s">
        <v>46</v>
      </c>
      <c r="C29" s="20" t="s">
        <v>47</v>
      </c>
      <c r="D29" s="20">
        <v>110</v>
      </c>
      <c r="E29" s="22">
        <v>10500</v>
      </c>
      <c r="F29" s="20">
        <f>50+60</f>
        <v>110</v>
      </c>
      <c r="G29" s="22">
        <v>4500</v>
      </c>
      <c r="H29" s="20" t="s">
        <v>16</v>
      </c>
    </row>
    <row r="30" spans="1:8" ht="13.5">
      <c r="A30" s="133" t="s">
        <v>48</v>
      </c>
      <c r="B30" s="133"/>
      <c r="C30" s="133"/>
      <c r="D30" s="17">
        <f>D31</f>
        <v>185</v>
      </c>
      <c r="E30" s="18">
        <f>E31</f>
        <v>10967.2</v>
      </c>
      <c r="F30" s="17">
        <f>F31</f>
        <v>185</v>
      </c>
      <c r="G30" s="18">
        <f>G31</f>
        <v>0</v>
      </c>
      <c r="H30" s="17"/>
    </row>
    <row r="31" spans="1:8" ht="24">
      <c r="A31" s="20">
        <v>4</v>
      </c>
      <c r="B31" s="20" t="s">
        <v>49</v>
      </c>
      <c r="C31" s="20" t="s">
        <v>50</v>
      </c>
      <c r="D31" s="20">
        <v>185</v>
      </c>
      <c r="E31" s="22">
        <v>10967.2</v>
      </c>
      <c r="F31" s="20">
        <v>185</v>
      </c>
      <c r="G31" s="22"/>
      <c r="H31" s="20" t="s">
        <v>16</v>
      </c>
    </row>
    <row r="32" spans="1:8" ht="13.5">
      <c r="A32" s="133" t="s">
        <v>51</v>
      </c>
      <c r="B32" s="133"/>
      <c r="C32" s="133"/>
      <c r="D32" s="56">
        <f>D33+D38+D44+D60+D64</f>
        <v>5868</v>
      </c>
      <c r="E32" s="18">
        <f>E33+E38+E44+E60+E64</f>
        <v>457663</v>
      </c>
      <c r="F32" s="56">
        <f>F33+F38+F44+F60+F64</f>
        <v>5868</v>
      </c>
      <c r="G32" s="18">
        <f>G33+G38+G44+G60+G64</f>
        <v>309246</v>
      </c>
      <c r="H32" s="56"/>
    </row>
    <row r="33" spans="1:8" ht="13.5">
      <c r="A33" s="133" t="s">
        <v>13</v>
      </c>
      <c r="B33" s="133"/>
      <c r="C33" s="133"/>
      <c r="D33" s="56">
        <f>D34+D35+D36+D37</f>
        <v>1719</v>
      </c>
      <c r="E33" s="18">
        <f>E34+E35+E36+E37</f>
        <v>137520</v>
      </c>
      <c r="F33" s="56">
        <f>F34+F35+F36+F37</f>
        <v>1719</v>
      </c>
      <c r="G33" s="18">
        <f>G34+G35+G37+G37+G36</f>
        <v>107700</v>
      </c>
      <c r="H33" s="56"/>
    </row>
    <row r="34" spans="1:8" ht="13.5">
      <c r="A34" s="113">
        <v>1</v>
      </c>
      <c r="B34" s="114" t="s">
        <v>52</v>
      </c>
      <c r="C34" s="114" t="s">
        <v>53</v>
      </c>
      <c r="D34" s="115">
        <v>325</v>
      </c>
      <c r="E34" s="116">
        <v>26000</v>
      </c>
      <c r="F34" s="115">
        <v>325</v>
      </c>
      <c r="G34" s="116">
        <v>29250</v>
      </c>
      <c r="H34" s="114" t="s">
        <v>39</v>
      </c>
    </row>
    <row r="35" spans="1:8" ht="13.5">
      <c r="A35" s="113">
        <v>2</v>
      </c>
      <c r="B35" s="114" t="s">
        <v>54</v>
      </c>
      <c r="C35" s="114" t="s">
        <v>53</v>
      </c>
      <c r="D35" s="115">
        <v>805</v>
      </c>
      <c r="E35" s="116">
        <v>64400</v>
      </c>
      <c r="F35" s="115">
        <v>805</v>
      </c>
      <c r="G35" s="116">
        <v>72450</v>
      </c>
      <c r="H35" s="114" t="s">
        <v>39</v>
      </c>
    </row>
    <row r="36" spans="1:8" ht="13.5">
      <c r="A36" s="113">
        <v>3</v>
      </c>
      <c r="B36" s="114" t="s">
        <v>55</v>
      </c>
      <c r="C36" s="114" t="s">
        <v>53</v>
      </c>
      <c r="D36" s="115">
        <v>60</v>
      </c>
      <c r="E36" s="116">
        <v>4800</v>
      </c>
      <c r="F36" s="115">
        <v>60</v>
      </c>
      <c r="G36" s="116">
        <v>6000</v>
      </c>
      <c r="H36" s="114" t="s">
        <v>39</v>
      </c>
    </row>
    <row r="37" spans="1:8" ht="24">
      <c r="A37" s="113">
        <v>4</v>
      </c>
      <c r="B37" s="114" t="s">
        <v>56</v>
      </c>
      <c r="C37" s="114" t="s">
        <v>57</v>
      </c>
      <c r="D37" s="117">
        <v>529</v>
      </c>
      <c r="E37" s="116">
        <v>42320</v>
      </c>
      <c r="F37" s="117">
        <v>529</v>
      </c>
      <c r="G37" s="116"/>
      <c r="H37" s="114" t="s">
        <v>58</v>
      </c>
    </row>
    <row r="38" spans="1:8" ht="13.5">
      <c r="A38" s="133" t="s">
        <v>59</v>
      </c>
      <c r="B38" s="133"/>
      <c r="C38" s="133"/>
      <c r="D38" s="19">
        <f>D39+D40+D41+D42+D43</f>
        <v>486</v>
      </c>
      <c r="E38" s="18">
        <f>E39+E40+E41+E42+E43</f>
        <v>46947</v>
      </c>
      <c r="F38" s="19">
        <f>F39+F40+F41+F42+F43</f>
        <v>486</v>
      </c>
      <c r="G38" s="18">
        <f>G39+G40+G41+G42+G43</f>
        <v>45300</v>
      </c>
      <c r="H38" s="17"/>
    </row>
    <row r="39" spans="1:8" ht="13.5">
      <c r="A39" s="113">
        <v>5</v>
      </c>
      <c r="B39" s="114" t="s">
        <v>60</v>
      </c>
      <c r="C39" s="114" t="s">
        <v>61</v>
      </c>
      <c r="D39" s="114">
        <v>144</v>
      </c>
      <c r="E39" s="116">
        <v>14596</v>
      </c>
      <c r="F39" s="114">
        <v>144</v>
      </c>
      <c r="G39" s="116">
        <v>12300</v>
      </c>
      <c r="H39" s="114" t="s">
        <v>16</v>
      </c>
    </row>
    <row r="40" spans="1:8" ht="13.5">
      <c r="A40" s="113">
        <v>6</v>
      </c>
      <c r="B40" s="114" t="s">
        <v>62</v>
      </c>
      <c r="C40" s="114" t="s">
        <v>61</v>
      </c>
      <c r="D40" s="114">
        <v>112</v>
      </c>
      <c r="E40" s="116">
        <v>10275</v>
      </c>
      <c r="F40" s="114">
        <v>112</v>
      </c>
      <c r="G40" s="116">
        <v>11200</v>
      </c>
      <c r="H40" s="114" t="s">
        <v>39</v>
      </c>
    </row>
    <row r="41" spans="1:8" ht="13.5">
      <c r="A41" s="113">
        <v>7</v>
      </c>
      <c r="B41" s="114" t="s">
        <v>63</v>
      </c>
      <c r="C41" s="114" t="s">
        <v>61</v>
      </c>
      <c r="D41" s="114">
        <v>101</v>
      </c>
      <c r="E41" s="116">
        <v>9076</v>
      </c>
      <c r="F41" s="114">
        <v>101</v>
      </c>
      <c r="G41" s="116">
        <v>8900</v>
      </c>
      <c r="H41" s="114" t="s">
        <v>39</v>
      </c>
    </row>
    <row r="42" spans="1:8" ht="13.5">
      <c r="A42" s="113">
        <v>8</v>
      </c>
      <c r="B42" s="114" t="s">
        <v>64</v>
      </c>
      <c r="C42" s="114" t="s">
        <v>61</v>
      </c>
      <c r="D42" s="117">
        <v>105</v>
      </c>
      <c r="E42" s="116">
        <v>8400</v>
      </c>
      <c r="F42" s="117">
        <v>105</v>
      </c>
      <c r="G42" s="116">
        <v>10500</v>
      </c>
      <c r="H42" s="114" t="s">
        <v>16</v>
      </c>
    </row>
    <row r="43" spans="1:8" ht="24">
      <c r="A43" s="113">
        <v>9</v>
      </c>
      <c r="B43" s="114" t="s">
        <v>65</v>
      </c>
      <c r="C43" s="114" t="s">
        <v>61</v>
      </c>
      <c r="D43" s="117">
        <v>24</v>
      </c>
      <c r="E43" s="116">
        <v>4600</v>
      </c>
      <c r="F43" s="117">
        <v>24</v>
      </c>
      <c r="G43" s="116">
        <v>2400</v>
      </c>
      <c r="H43" s="114" t="s">
        <v>58</v>
      </c>
    </row>
    <row r="44" spans="1:8" ht="13.5">
      <c r="A44" s="133" t="s">
        <v>66</v>
      </c>
      <c r="B44" s="133"/>
      <c r="C44" s="133"/>
      <c r="D44" s="19">
        <f>D45+D46+D47+D48+D49+D50+D51+D52+D53+D54+D55+D56+D57+D58+D59</f>
        <v>2000</v>
      </c>
      <c r="E44" s="18">
        <f>E45+E46+E47+E48+E49+E50+E51+E52+E53+E54+E55+E56+E57+E58+E59</f>
        <v>163273</v>
      </c>
      <c r="F44" s="19">
        <f>F45+F46+F47+F48+F49+F50+F52+F51+F53+F54+F55+F56+F57+F58+F59</f>
        <v>2000</v>
      </c>
      <c r="G44" s="18">
        <f>G45+G46+G47+G48+G49+G50+G51+G52+G53+G54+G55+G56+G57+G58+G59</f>
        <v>156246</v>
      </c>
      <c r="H44" s="19"/>
    </row>
    <row r="45" spans="1:8" ht="24">
      <c r="A45" s="113">
        <v>10</v>
      </c>
      <c r="B45" s="114" t="s">
        <v>67</v>
      </c>
      <c r="C45" s="114" t="s">
        <v>68</v>
      </c>
      <c r="D45" s="117">
        <v>140</v>
      </c>
      <c r="E45" s="116">
        <v>14842</v>
      </c>
      <c r="F45" s="62">
        <v>140</v>
      </c>
      <c r="G45" s="116">
        <v>12404</v>
      </c>
      <c r="H45" s="118" t="s">
        <v>58</v>
      </c>
    </row>
    <row r="46" spans="1:8" ht="24">
      <c r="A46" s="113">
        <v>11</v>
      </c>
      <c r="B46" s="114" t="s">
        <v>69</v>
      </c>
      <c r="C46" s="114" t="s">
        <v>68</v>
      </c>
      <c r="D46" s="117">
        <v>421</v>
      </c>
      <c r="E46" s="116">
        <v>24163</v>
      </c>
      <c r="F46" s="62">
        <v>421</v>
      </c>
      <c r="G46" s="116">
        <v>28890</v>
      </c>
      <c r="H46" s="118" t="s">
        <v>58</v>
      </c>
    </row>
    <row r="47" spans="1:9" ht="24">
      <c r="A47" s="113">
        <v>12</v>
      </c>
      <c r="B47" s="114" t="s">
        <v>70</v>
      </c>
      <c r="C47" s="114" t="s">
        <v>68</v>
      </c>
      <c r="D47" s="117">
        <v>55</v>
      </c>
      <c r="E47" s="116">
        <v>3954</v>
      </c>
      <c r="F47" s="62">
        <v>55</v>
      </c>
      <c r="G47" s="116">
        <v>5141</v>
      </c>
      <c r="H47" s="118" t="s">
        <v>58</v>
      </c>
      <c r="I47" s="72"/>
    </row>
    <row r="48" spans="1:9" ht="24">
      <c r="A48" s="113">
        <v>13</v>
      </c>
      <c r="B48" s="114" t="s">
        <v>71</v>
      </c>
      <c r="C48" s="114" t="s">
        <v>68</v>
      </c>
      <c r="D48" s="117">
        <v>134</v>
      </c>
      <c r="E48" s="116">
        <v>9070</v>
      </c>
      <c r="F48" s="62">
        <v>134</v>
      </c>
      <c r="G48" s="116">
        <v>9435</v>
      </c>
      <c r="H48" s="118" t="s">
        <v>58</v>
      </c>
      <c r="I48" s="72"/>
    </row>
    <row r="49" spans="1:8" ht="24">
      <c r="A49" s="113">
        <v>14</v>
      </c>
      <c r="B49" s="114" t="s">
        <v>72</v>
      </c>
      <c r="C49" s="114" t="s">
        <v>68</v>
      </c>
      <c r="D49" s="117">
        <v>173</v>
      </c>
      <c r="E49" s="116">
        <v>15051</v>
      </c>
      <c r="F49" s="62">
        <v>173</v>
      </c>
      <c r="G49" s="116">
        <v>19566</v>
      </c>
      <c r="H49" s="118" t="s">
        <v>58</v>
      </c>
    </row>
    <row r="50" spans="1:8" ht="24">
      <c r="A50" s="113">
        <v>15</v>
      </c>
      <c r="B50" s="114" t="s">
        <v>73</v>
      </c>
      <c r="C50" s="114" t="s">
        <v>68</v>
      </c>
      <c r="D50" s="117">
        <v>325</v>
      </c>
      <c r="E50" s="116">
        <v>17596</v>
      </c>
      <c r="F50" s="62">
        <v>325</v>
      </c>
      <c r="G50" s="116">
        <v>17550</v>
      </c>
      <c r="H50" s="118" t="s">
        <v>58</v>
      </c>
    </row>
    <row r="51" spans="1:8" ht="24">
      <c r="A51" s="113">
        <v>16</v>
      </c>
      <c r="B51" s="114" t="s">
        <v>74</v>
      </c>
      <c r="C51" s="114" t="s">
        <v>68</v>
      </c>
      <c r="D51" s="117">
        <v>25</v>
      </c>
      <c r="E51" s="116">
        <v>5815</v>
      </c>
      <c r="F51" s="62">
        <v>25</v>
      </c>
      <c r="G51" s="116"/>
      <c r="H51" s="118" t="s">
        <v>58</v>
      </c>
    </row>
    <row r="52" spans="1:8" ht="24">
      <c r="A52" s="113">
        <v>17</v>
      </c>
      <c r="B52" s="114" t="s">
        <v>75</v>
      </c>
      <c r="C52" s="114" t="s">
        <v>68</v>
      </c>
      <c r="D52" s="117">
        <v>70</v>
      </c>
      <c r="E52" s="116">
        <v>6090</v>
      </c>
      <c r="F52" s="62">
        <v>70</v>
      </c>
      <c r="G52" s="116">
        <v>6300</v>
      </c>
      <c r="H52" s="118" t="s">
        <v>58</v>
      </c>
    </row>
    <row r="53" spans="1:8" ht="24">
      <c r="A53" s="113">
        <v>18</v>
      </c>
      <c r="B53" s="114" t="s">
        <v>76</v>
      </c>
      <c r="C53" s="114" t="s">
        <v>68</v>
      </c>
      <c r="D53" s="117">
        <v>118</v>
      </c>
      <c r="E53" s="116">
        <v>10266</v>
      </c>
      <c r="F53" s="62">
        <v>118</v>
      </c>
      <c r="G53" s="116">
        <v>12893</v>
      </c>
      <c r="H53" s="118" t="s">
        <v>58</v>
      </c>
    </row>
    <row r="54" spans="1:9" ht="13.5">
      <c r="A54" s="113">
        <v>19</v>
      </c>
      <c r="B54" s="114" t="s">
        <v>77</v>
      </c>
      <c r="C54" s="114" t="s">
        <v>68</v>
      </c>
      <c r="D54" s="117">
        <v>62</v>
      </c>
      <c r="E54" s="116">
        <v>13190</v>
      </c>
      <c r="F54" s="62">
        <v>62</v>
      </c>
      <c r="G54" s="116">
        <v>4000</v>
      </c>
      <c r="H54" s="118" t="s">
        <v>39</v>
      </c>
      <c r="I54" s="72"/>
    </row>
    <row r="55" spans="1:8" ht="24">
      <c r="A55" s="113">
        <v>20</v>
      </c>
      <c r="B55" s="114" t="s">
        <v>78</v>
      </c>
      <c r="C55" s="114" t="s">
        <v>68</v>
      </c>
      <c r="D55" s="117">
        <v>65</v>
      </c>
      <c r="E55" s="116">
        <v>5655</v>
      </c>
      <c r="F55" s="62">
        <v>65</v>
      </c>
      <c r="G55" s="116">
        <v>4750</v>
      </c>
      <c r="H55" s="118" t="s">
        <v>58</v>
      </c>
    </row>
    <row r="56" spans="1:8" ht="24">
      <c r="A56" s="113">
        <v>21</v>
      </c>
      <c r="B56" s="114" t="s">
        <v>79</v>
      </c>
      <c r="C56" s="114" t="s">
        <v>68</v>
      </c>
      <c r="D56" s="117">
        <v>132</v>
      </c>
      <c r="E56" s="116">
        <v>11484</v>
      </c>
      <c r="F56" s="62">
        <v>132</v>
      </c>
      <c r="G56" s="116">
        <v>12667</v>
      </c>
      <c r="H56" s="118" t="s">
        <v>58</v>
      </c>
    </row>
    <row r="57" spans="1:8" ht="24">
      <c r="A57" s="113">
        <v>22</v>
      </c>
      <c r="B57" s="114" t="s">
        <v>80</v>
      </c>
      <c r="C57" s="114" t="s">
        <v>68</v>
      </c>
      <c r="D57" s="117">
        <v>60</v>
      </c>
      <c r="E57" s="116">
        <v>6957</v>
      </c>
      <c r="F57" s="62">
        <v>60</v>
      </c>
      <c r="G57" s="116">
        <v>5400</v>
      </c>
      <c r="H57" s="118" t="s">
        <v>58</v>
      </c>
    </row>
    <row r="58" spans="1:8" ht="24">
      <c r="A58" s="113">
        <v>23</v>
      </c>
      <c r="B58" s="114" t="s">
        <v>81</v>
      </c>
      <c r="C58" s="114" t="s">
        <v>68</v>
      </c>
      <c r="D58" s="117">
        <v>125</v>
      </c>
      <c r="E58" s="116">
        <v>10875</v>
      </c>
      <c r="F58" s="62">
        <v>125</v>
      </c>
      <c r="G58" s="116">
        <v>8700</v>
      </c>
      <c r="H58" s="118" t="s">
        <v>58</v>
      </c>
    </row>
    <row r="59" spans="1:8" ht="24">
      <c r="A59" s="113">
        <v>24</v>
      </c>
      <c r="B59" s="114" t="s">
        <v>82</v>
      </c>
      <c r="C59" s="114" t="s">
        <v>68</v>
      </c>
      <c r="D59" s="117">
        <v>95</v>
      </c>
      <c r="E59" s="116">
        <v>8265</v>
      </c>
      <c r="F59" s="62">
        <v>95</v>
      </c>
      <c r="G59" s="116">
        <v>8550</v>
      </c>
      <c r="H59" s="118" t="s">
        <v>58</v>
      </c>
    </row>
    <row r="60" spans="1:8" ht="13.5">
      <c r="A60" s="134" t="s">
        <v>83</v>
      </c>
      <c r="B60" s="135"/>
      <c r="C60" s="136"/>
      <c r="D60" s="19">
        <f>D61+D62+D63</f>
        <v>794</v>
      </c>
      <c r="E60" s="18">
        <f>E61+E62+E63</f>
        <v>47640</v>
      </c>
      <c r="F60" s="19">
        <f>SUM(F61:F63)</f>
        <v>794</v>
      </c>
      <c r="G60" s="18">
        <f>SUM(G61:G63)</f>
        <v>0</v>
      </c>
      <c r="H60" s="19"/>
    </row>
    <row r="61" spans="1:8" ht="13.5">
      <c r="A61" s="113">
        <v>25</v>
      </c>
      <c r="B61" s="114" t="s">
        <v>84</v>
      </c>
      <c r="C61" s="114" t="s">
        <v>85</v>
      </c>
      <c r="D61" s="114">
        <v>120</v>
      </c>
      <c r="E61" s="116">
        <v>7200</v>
      </c>
      <c r="F61" s="114">
        <v>120</v>
      </c>
      <c r="G61" s="116"/>
      <c r="H61" s="114" t="s">
        <v>16</v>
      </c>
    </row>
    <row r="62" spans="1:9" ht="13.5">
      <c r="A62" s="113">
        <v>26</v>
      </c>
      <c r="B62" s="114" t="s">
        <v>86</v>
      </c>
      <c r="C62" s="114" t="s">
        <v>85</v>
      </c>
      <c r="D62" s="117">
        <v>340</v>
      </c>
      <c r="E62" s="116">
        <v>20400</v>
      </c>
      <c r="F62" s="117">
        <v>340</v>
      </c>
      <c r="G62" s="116"/>
      <c r="H62" s="114" t="s">
        <v>16</v>
      </c>
      <c r="I62" s="72"/>
    </row>
    <row r="63" spans="1:8" ht="24">
      <c r="A63" s="113">
        <v>27</v>
      </c>
      <c r="B63" s="114" t="s">
        <v>87</v>
      </c>
      <c r="C63" s="114" t="s">
        <v>85</v>
      </c>
      <c r="D63" s="117">
        <v>334</v>
      </c>
      <c r="E63" s="116">
        <v>20040</v>
      </c>
      <c r="F63" s="117">
        <v>334</v>
      </c>
      <c r="G63" s="116"/>
      <c r="H63" s="114" t="s">
        <v>58</v>
      </c>
    </row>
    <row r="64" spans="1:8" ht="13.5">
      <c r="A64" s="119"/>
      <c r="B64" s="120" t="s">
        <v>88</v>
      </c>
      <c r="C64" s="120"/>
      <c r="D64" s="121">
        <f>SUM(D65)</f>
        <v>869</v>
      </c>
      <c r="E64" s="122">
        <f>SUM(E65)</f>
        <v>62283</v>
      </c>
      <c r="F64" s="121">
        <v>869</v>
      </c>
      <c r="G64" s="122">
        <f>SUM(G65)</f>
        <v>0</v>
      </c>
      <c r="H64" s="119"/>
    </row>
    <row r="65" spans="1:8" ht="13.5">
      <c r="A65" s="113">
        <v>28</v>
      </c>
      <c r="B65" s="114" t="s">
        <v>89</v>
      </c>
      <c r="C65" s="114" t="s">
        <v>90</v>
      </c>
      <c r="D65" s="114">
        <v>869</v>
      </c>
      <c r="E65" s="116">
        <v>62283</v>
      </c>
      <c r="F65" s="114">
        <v>869</v>
      </c>
      <c r="G65" s="116"/>
      <c r="H65" s="114" t="s">
        <v>16</v>
      </c>
    </row>
    <row r="66" spans="1:8" ht="13.5">
      <c r="A66" s="137" t="s">
        <v>91</v>
      </c>
      <c r="B66" s="137"/>
      <c r="C66" s="137"/>
      <c r="D66" s="45">
        <f>D67+D73+D81+D97</f>
        <v>5402</v>
      </c>
      <c r="E66" s="89">
        <f>E67+E73+E81+E97</f>
        <v>352780</v>
      </c>
      <c r="F66" s="45">
        <f>F67+F73+F81+F97</f>
        <v>5402</v>
      </c>
      <c r="G66" s="89">
        <f>G67+G73+G81+G97</f>
        <v>93980</v>
      </c>
      <c r="H66" s="45"/>
    </row>
    <row r="67" spans="1:8" ht="13.5">
      <c r="A67" s="137" t="s">
        <v>13</v>
      </c>
      <c r="B67" s="137"/>
      <c r="C67" s="137"/>
      <c r="D67" s="45">
        <f>D68+D69+D70+D71+D72</f>
        <v>3457</v>
      </c>
      <c r="E67" s="89">
        <f>E68+E69+E70+E71+E72</f>
        <v>197640</v>
      </c>
      <c r="F67" s="45">
        <f>F68+F69+F70+F71+F72</f>
        <v>3457</v>
      </c>
      <c r="G67" s="89">
        <f>G69+G68+G70+G71+G72</f>
        <v>0</v>
      </c>
      <c r="H67" s="45"/>
    </row>
    <row r="68" spans="1:8" ht="13.5">
      <c r="A68" s="27">
        <v>1</v>
      </c>
      <c r="B68" s="27" t="s">
        <v>92</v>
      </c>
      <c r="C68" s="27" t="s">
        <v>93</v>
      </c>
      <c r="D68" s="27">
        <v>227</v>
      </c>
      <c r="E68" s="40">
        <v>13620</v>
      </c>
      <c r="F68" s="27">
        <v>227</v>
      </c>
      <c r="G68" s="40">
        <v>0</v>
      </c>
      <c r="H68" s="27" t="s">
        <v>16</v>
      </c>
    </row>
    <row r="69" spans="1:8" ht="13.5">
      <c r="A69" s="27">
        <v>2</v>
      </c>
      <c r="B69" s="27" t="s">
        <v>94</v>
      </c>
      <c r="C69" s="27" t="s">
        <v>93</v>
      </c>
      <c r="D69" s="27">
        <v>682</v>
      </c>
      <c r="E69" s="40">
        <v>40920</v>
      </c>
      <c r="F69" s="27">
        <v>682</v>
      </c>
      <c r="G69" s="40">
        <v>0</v>
      </c>
      <c r="H69" s="27" t="s">
        <v>16</v>
      </c>
    </row>
    <row r="70" spans="1:8" ht="13.5">
      <c r="A70" s="27">
        <v>3</v>
      </c>
      <c r="B70" s="27" t="s">
        <v>95</v>
      </c>
      <c r="C70" s="27" t="s">
        <v>93</v>
      </c>
      <c r="D70" s="27">
        <v>1820</v>
      </c>
      <c r="E70" s="40">
        <v>109200</v>
      </c>
      <c r="F70" s="27">
        <v>1820</v>
      </c>
      <c r="G70" s="40">
        <v>0</v>
      </c>
      <c r="H70" s="27" t="s">
        <v>16</v>
      </c>
    </row>
    <row r="71" spans="1:8" ht="13.5">
      <c r="A71" s="27">
        <v>4</v>
      </c>
      <c r="B71" s="27" t="s">
        <v>96</v>
      </c>
      <c r="C71" s="27" t="s">
        <v>93</v>
      </c>
      <c r="D71" s="27">
        <v>431</v>
      </c>
      <c r="E71" s="40">
        <v>25860</v>
      </c>
      <c r="F71" s="27">
        <v>431</v>
      </c>
      <c r="G71" s="40">
        <v>0</v>
      </c>
      <c r="H71" s="27" t="s">
        <v>16</v>
      </c>
    </row>
    <row r="72" spans="1:8" ht="13.5">
      <c r="A72" s="27">
        <v>5</v>
      </c>
      <c r="B72" s="27" t="s">
        <v>97</v>
      </c>
      <c r="C72" s="27" t="s">
        <v>98</v>
      </c>
      <c r="D72" s="27">
        <v>297</v>
      </c>
      <c r="E72" s="40">
        <v>8040</v>
      </c>
      <c r="F72" s="27">
        <v>297</v>
      </c>
      <c r="G72" s="40">
        <v>0</v>
      </c>
      <c r="H72" s="27" t="s">
        <v>16</v>
      </c>
    </row>
    <row r="73" spans="1:8" ht="13.5">
      <c r="A73" s="137" t="s">
        <v>99</v>
      </c>
      <c r="B73" s="137"/>
      <c r="C73" s="137"/>
      <c r="D73" s="45">
        <f>D74+D75+D76+D77+D78+D79+D80</f>
        <v>829</v>
      </c>
      <c r="E73" s="89">
        <f>E74+E75+E76+E77+E78+E79+E80</f>
        <v>49740</v>
      </c>
      <c r="F73" s="45">
        <f>F74+F75+F76+F77+F78+F79+F80</f>
        <v>829</v>
      </c>
      <c r="G73" s="89">
        <f>SUM(G74:G80)</f>
        <v>0</v>
      </c>
      <c r="H73" s="45"/>
    </row>
    <row r="74" spans="1:8" ht="13.5">
      <c r="A74" s="27">
        <v>6</v>
      </c>
      <c r="B74" s="27" t="s">
        <v>100</v>
      </c>
      <c r="C74" s="27" t="s">
        <v>101</v>
      </c>
      <c r="D74" s="27">
        <v>125</v>
      </c>
      <c r="E74" s="40">
        <v>7500</v>
      </c>
      <c r="F74" s="27">
        <v>125</v>
      </c>
      <c r="G74" s="40">
        <v>0</v>
      </c>
      <c r="H74" s="91" t="s">
        <v>39</v>
      </c>
    </row>
    <row r="75" spans="1:8" ht="13.5">
      <c r="A75" s="27">
        <v>7</v>
      </c>
      <c r="B75" s="27" t="s">
        <v>102</v>
      </c>
      <c r="C75" s="27" t="s">
        <v>101</v>
      </c>
      <c r="D75" s="27">
        <v>50</v>
      </c>
      <c r="E75" s="40">
        <v>3000</v>
      </c>
      <c r="F75" s="27">
        <v>50</v>
      </c>
      <c r="G75" s="40">
        <v>0</v>
      </c>
      <c r="H75" s="91" t="s">
        <v>16</v>
      </c>
    </row>
    <row r="76" spans="1:8" ht="24">
      <c r="A76" s="27">
        <v>8</v>
      </c>
      <c r="B76" s="27" t="s">
        <v>103</v>
      </c>
      <c r="C76" s="27" t="s">
        <v>101</v>
      </c>
      <c r="D76" s="27">
        <v>289</v>
      </c>
      <c r="E76" s="40">
        <v>17340</v>
      </c>
      <c r="F76" s="27">
        <v>289</v>
      </c>
      <c r="G76" s="40">
        <v>0</v>
      </c>
      <c r="H76" s="91" t="s">
        <v>39</v>
      </c>
    </row>
    <row r="77" spans="1:8" ht="13.5">
      <c r="A77" s="27">
        <v>9</v>
      </c>
      <c r="B77" s="27" t="s">
        <v>104</v>
      </c>
      <c r="C77" s="27" t="s">
        <v>101</v>
      </c>
      <c r="D77" s="27">
        <v>70</v>
      </c>
      <c r="E77" s="40">
        <v>4200</v>
      </c>
      <c r="F77" s="27">
        <v>70</v>
      </c>
      <c r="G77" s="40">
        <v>0</v>
      </c>
      <c r="H77" s="91" t="s">
        <v>16</v>
      </c>
    </row>
    <row r="78" spans="1:9" ht="13.5">
      <c r="A78" s="27">
        <v>10</v>
      </c>
      <c r="B78" s="27" t="s">
        <v>105</v>
      </c>
      <c r="C78" s="27" t="s">
        <v>101</v>
      </c>
      <c r="D78" s="27">
        <v>30</v>
      </c>
      <c r="E78" s="40">
        <v>1800</v>
      </c>
      <c r="F78" s="27">
        <v>30</v>
      </c>
      <c r="G78" s="40">
        <v>0</v>
      </c>
      <c r="H78" s="91" t="s">
        <v>16</v>
      </c>
      <c r="I78" s="72"/>
    </row>
    <row r="79" spans="1:8" ht="13.5">
      <c r="A79" s="27">
        <v>11</v>
      </c>
      <c r="B79" s="27" t="s">
        <v>106</v>
      </c>
      <c r="C79" s="27" t="s">
        <v>101</v>
      </c>
      <c r="D79" s="27">
        <v>90</v>
      </c>
      <c r="E79" s="40">
        <v>5400</v>
      </c>
      <c r="F79" s="27">
        <v>90</v>
      </c>
      <c r="G79" s="40">
        <v>0</v>
      </c>
      <c r="H79" s="91" t="s">
        <v>16</v>
      </c>
    </row>
    <row r="80" spans="1:9" ht="13.5">
      <c r="A80" s="27">
        <v>12</v>
      </c>
      <c r="B80" s="27" t="s">
        <v>107</v>
      </c>
      <c r="C80" s="27" t="s">
        <v>101</v>
      </c>
      <c r="D80" s="27">
        <v>175</v>
      </c>
      <c r="E80" s="40">
        <v>10500</v>
      </c>
      <c r="F80" s="27">
        <v>175</v>
      </c>
      <c r="G80" s="40">
        <v>0</v>
      </c>
      <c r="H80" s="91" t="s">
        <v>39</v>
      </c>
      <c r="I80" s="72"/>
    </row>
    <row r="81" spans="1:8" ht="13.5">
      <c r="A81" s="137" t="s">
        <v>108</v>
      </c>
      <c r="B81" s="137"/>
      <c r="C81" s="137"/>
      <c r="D81" s="45">
        <f>D82+D83+D84+D85+D86+D87+D88+D89+D90+D91+D92+D93+D94+D95+D96</f>
        <v>984</v>
      </c>
      <c r="E81" s="89">
        <f>E82+E83+E84+E85+E86+E87+E88+E89+E90+E91+E92+E93+E94+E95+E96</f>
        <v>97480</v>
      </c>
      <c r="F81" s="45">
        <f>F82+F83+F84+F85+F86+F87+F88+F89+F91+F90+F92+F94+F93+F95+F96</f>
        <v>984</v>
      </c>
      <c r="G81" s="89">
        <f>G82+G83+G84+G85+G86+G87+G88+G89+G90+G91+G92+G93+G94+G95+G96</f>
        <v>93980</v>
      </c>
      <c r="H81" s="88"/>
    </row>
    <row r="82" spans="1:8" ht="13.5">
      <c r="A82" s="27">
        <v>15</v>
      </c>
      <c r="B82" s="27" t="s">
        <v>109</v>
      </c>
      <c r="C82" s="27" t="s">
        <v>110</v>
      </c>
      <c r="D82" s="27">
        <v>27</v>
      </c>
      <c r="E82" s="40">
        <v>2950</v>
      </c>
      <c r="F82" s="27">
        <v>27</v>
      </c>
      <c r="G82" s="40">
        <v>2950</v>
      </c>
      <c r="H82" s="27" t="s">
        <v>16</v>
      </c>
    </row>
    <row r="83" spans="1:8" ht="13.5">
      <c r="A83" s="27">
        <v>16</v>
      </c>
      <c r="B83" s="27" t="s">
        <v>111</v>
      </c>
      <c r="C83" s="27" t="s">
        <v>110</v>
      </c>
      <c r="D83" s="27">
        <v>36</v>
      </c>
      <c r="E83" s="40">
        <v>5190</v>
      </c>
      <c r="F83" s="27">
        <v>36</v>
      </c>
      <c r="G83" s="40">
        <v>5190</v>
      </c>
      <c r="H83" s="27" t="s">
        <v>16</v>
      </c>
    </row>
    <row r="84" spans="1:8" ht="13.5">
      <c r="A84" s="27">
        <v>17</v>
      </c>
      <c r="B84" s="27" t="s">
        <v>112</v>
      </c>
      <c r="C84" s="27" t="s">
        <v>110</v>
      </c>
      <c r="D84" s="27">
        <v>20</v>
      </c>
      <c r="E84" s="40">
        <v>1900</v>
      </c>
      <c r="F84" s="27">
        <v>20</v>
      </c>
      <c r="G84" s="40">
        <v>1900</v>
      </c>
      <c r="H84" s="27" t="s">
        <v>16</v>
      </c>
    </row>
    <row r="85" spans="1:8" ht="13.5">
      <c r="A85" s="27">
        <v>18</v>
      </c>
      <c r="B85" s="27" t="s">
        <v>113</v>
      </c>
      <c r="C85" s="27" t="s">
        <v>110</v>
      </c>
      <c r="D85" s="27">
        <v>75</v>
      </c>
      <c r="E85" s="40">
        <v>7833</v>
      </c>
      <c r="F85" s="27">
        <v>75</v>
      </c>
      <c r="G85" s="40">
        <v>7833</v>
      </c>
      <c r="H85" s="27" t="s">
        <v>16</v>
      </c>
    </row>
    <row r="86" spans="1:9" ht="13.5">
      <c r="A86" s="27">
        <v>19</v>
      </c>
      <c r="B86" s="27" t="s">
        <v>114</v>
      </c>
      <c r="C86" s="27" t="s">
        <v>110</v>
      </c>
      <c r="D86" s="27">
        <v>148</v>
      </c>
      <c r="E86" s="40">
        <v>9354</v>
      </c>
      <c r="F86" s="27">
        <v>148</v>
      </c>
      <c r="G86" s="40">
        <v>9354</v>
      </c>
      <c r="H86" s="27" t="s">
        <v>16</v>
      </c>
      <c r="I86" s="72"/>
    </row>
    <row r="87" spans="1:9" ht="13.5">
      <c r="A87" s="27">
        <v>20</v>
      </c>
      <c r="B87" s="27" t="s">
        <v>115</v>
      </c>
      <c r="C87" s="27" t="s">
        <v>110</v>
      </c>
      <c r="D87" s="27">
        <v>24</v>
      </c>
      <c r="E87" s="40">
        <v>2345</v>
      </c>
      <c r="F87" s="27">
        <v>24</v>
      </c>
      <c r="G87" s="40">
        <v>2345</v>
      </c>
      <c r="H87" s="27" t="s">
        <v>16</v>
      </c>
      <c r="I87" s="72"/>
    </row>
    <row r="88" spans="1:9" ht="13.5">
      <c r="A88" s="27">
        <v>21</v>
      </c>
      <c r="B88" s="27" t="s">
        <v>116</v>
      </c>
      <c r="C88" s="27" t="s">
        <v>110</v>
      </c>
      <c r="D88" s="27">
        <v>22</v>
      </c>
      <c r="E88" s="40">
        <v>2526</v>
      </c>
      <c r="F88" s="27">
        <v>22</v>
      </c>
      <c r="G88" s="40">
        <v>2526</v>
      </c>
      <c r="H88" s="91" t="s">
        <v>16</v>
      </c>
      <c r="I88" s="72"/>
    </row>
    <row r="89" spans="1:8" ht="13.5">
      <c r="A89" s="27">
        <v>22</v>
      </c>
      <c r="B89" s="27" t="s">
        <v>117</v>
      </c>
      <c r="C89" s="27" t="s">
        <v>110</v>
      </c>
      <c r="D89" s="27">
        <v>48</v>
      </c>
      <c r="E89" s="40">
        <v>4648</v>
      </c>
      <c r="F89" s="27">
        <v>48</v>
      </c>
      <c r="G89" s="40">
        <v>4648</v>
      </c>
      <c r="H89" s="91" t="s">
        <v>16</v>
      </c>
    </row>
    <row r="90" spans="1:8" ht="13.5">
      <c r="A90" s="27">
        <v>23</v>
      </c>
      <c r="B90" s="27" t="s">
        <v>118</v>
      </c>
      <c r="C90" s="27" t="s">
        <v>110</v>
      </c>
      <c r="D90" s="27">
        <v>35</v>
      </c>
      <c r="E90" s="40">
        <v>3850</v>
      </c>
      <c r="F90" s="27">
        <v>35</v>
      </c>
      <c r="G90" s="40">
        <v>3850</v>
      </c>
      <c r="H90" s="91" t="s">
        <v>16</v>
      </c>
    </row>
    <row r="91" spans="1:8" ht="13.5">
      <c r="A91" s="27">
        <v>24</v>
      </c>
      <c r="B91" s="27" t="s">
        <v>119</v>
      </c>
      <c r="C91" s="27" t="s">
        <v>110</v>
      </c>
      <c r="D91" s="27">
        <v>126</v>
      </c>
      <c r="E91" s="40">
        <v>7560</v>
      </c>
      <c r="F91" s="27">
        <v>126</v>
      </c>
      <c r="G91" s="40">
        <v>7560</v>
      </c>
      <c r="H91" s="91" t="s">
        <v>16</v>
      </c>
    </row>
    <row r="92" spans="1:8" ht="13.5">
      <c r="A92" s="27">
        <v>25</v>
      </c>
      <c r="B92" s="27" t="s">
        <v>120</v>
      </c>
      <c r="C92" s="27" t="s">
        <v>110</v>
      </c>
      <c r="D92" s="27">
        <v>200</v>
      </c>
      <c r="E92" s="40">
        <v>30000</v>
      </c>
      <c r="F92" s="27">
        <v>200</v>
      </c>
      <c r="G92" s="40">
        <v>30000</v>
      </c>
      <c r="H92" s="91" t="s">
        <v>16</v>
      </c>
    </row>
    <row r="93" spans="1:8" ht="13.5">
      <c r="A93" s="27">
        <v>26</v>
      </c>
      <c r="B93" s="27" t="s">
        <v>121</v>
      </c>
      <c r="C93" s="27" t="s">
        <v>110</v>
      </c>
      <c r="D93" s="27">
        <v>16</v>
      </c>
      <c r="E93" s="40">
        <v>1486</v>
      </c>
      <c r="F93" s="27">
        <v>16</v>
      </c>
      <c r="G93" s="40">
        <v>1486</v>
      </c>
      <c r="H93" s="91" t="s">
        <v>16</v>
      </c>
    </row>
    <row r="94" spans="1:8" ht="13.5">
      <c r="A94" s="27">
        <v>27</v>
      </c>
      <c r="B94" s="27" t="s">
        <v>122</v>
      </c>
      <c r="C94" s="27" t="s">
        <v>110</v>
      </c>
      <c r="D94" s="27">
        <v>36</v>
      </c>
      <c r="E94" s="40">
        <v>3500</v>
      </c>
      <c r="F94" s="27">
        <v>36</v>
      </c>
      <c r="G94" s="40">
        <v>0</v>
      </c>
      <c r="H94" s="91" t="s">
        <v>16</v>
      </c>
    </row>
    <row r="95" spans="1:8" ht="13.5">
      <c r="A95" s="27">
        <v>28</v>
      </c>
      <c r="B95" s="27" t="s">
        <v>123</v>
      </c>
      <c r="C95" s="27" t="s">
        <v>110</v>
      </c>
      <c r="D95" s="27">
        <v>71</v>
      </c>
      <c r="E95" s="40">
        <v>5012</v>
      </c>
      <c r="F95" s="27">
        <v>71</v>
      </c>
      <c r="G95" s="40">
        <v>5012</v>
      </c>
      <c r="H95" s="91" t="s">
        <v>16</v>
      </c>
    </row>
    <row r="96" spans="1:8" ht="13.5">
      <c r="A96" s="27">
        <v>29</v>
      </c>
      <c r="B96" s="27" t="s">
        <v>124</v>
      </c>
      <c r="C96" s="27" t="s">
        <v>110</v>
      </c>
      <c r="D96" s="27">
        <v>100</v>
      </c>
      <c r="E96" s="40">
        <v>9326</v>
      </c>
      <c r="F96" s="27">
        <v>100</v>
      </c>
      <c r="G96" s="40">
        <v>9326</v>
      </c>
      <c r="H96" s="91" t="s">
        <v>16</v>
      </c>
    </row>
    <row r="97" spans="1:8" ht="13.5">
      <c r="A97" s="137" t="s">
        <v>125</v>
      </c>
      <c r="B97" s="137"/>
      <c r="C97" s="137"/>
      <c r="D97" s="45">
        <f>D98</f>
        <v>132</v>
      </c>
      <c r="E97" s="89">
        <f>E98</f>
        <v>7920</v>
      </c>
      <c r="F97" s="45">
        <f>F98</f>
        <v>132</v>
      </c>
      <c r="G97" s="89">
        <f>G98</f>
        <v>0</v>
      </c>
      <c r="H97" s="45"/>
    </row>
    <row r="98" spans="1:8" ht="13.5">
      <c r="A98" s="27">
        <v>30</v>
      </c>
      <c r="B98" s="27" t="s">
        <v>126</v>
      </c>
      <c r="C98" s="27" t="s">
        <v>127</v>
      </c>
      <c r="D98" s="27">
        <v>132</v>
      </c>
      <c r="E98" s="40">
        <v>7920</v>
      </c>
      <c r="F98" s="27">
        <v>132</v>
      </c>
      <c r="G98" s="40">
        <v>0</v>
      </c>
      <c r="H98" s="27" t="s">
        <v>39</v>
      </c>
    </row>
    <row r="99" spans="1:9" ht="13.5">
      <c r="A99" s="133" t="s">
        <v>128</v>
      </c>
      <c r="B99" s="133"/>
      <c r="C99" s="133"/>
      <c r="D99" s="17">
        <f>D100+D101+D102+D103+D104</f>
        <v>1357</v>
      </c>
      <c r="E99" s="18">
        <f>E100+E101+E102+E103+E104</f>
        <v>521559</v>
      </c>
      <c r="F99" s="17">
        <f>F100+F101+F102+F103+F104</f>
        <v>1357</v>
      </c>
      <c r="G99" s="18">
        <f>G100+G101+G102+G103+G104</f>
        <v>521559</v>
      </c>
      <c r="H99" s="17"/>
      <c r="I99" s="72"/>
    </row>
    <row r="100" spans="1:8" ht="24">
      <c r="A100" s="20">
        <v>1</v>
      </c>
      <c r="B100" s="20" t="s">
        <v>129</v>
      </c>
      <c r="C100" s="20" t="s">
        <v>130</v>
      </c>
      <c r="D100" s="20">
        <v>455</v>
      </c>
      <c r="E100" s="22">
        <v>136700</v>
      </c>
      <c r="F100" s="20">
        <v>455</v>
      </c>
      <c r="G100" s="22">
        <v>136700</v>
      </c>
      <c r="H100" s="20" t="s">
        <v>39</v>
      </c>
    </row>
    <row r="101" spans="1:8" ht="24">
      <c r="A101" s="20">
        <v>2</v>
      </c>
      <c r="B101" s="20" t="s">
        <v>131</v>
      </c>
      <c r="C101" s="20" t="s">
        <v>130</v>
      </c>
      <c r="D101" s="20">
        <v>598</v>
      </c>
      <c r="E101" s="22">
        <v>145959</v>
      </c>
      <c r="F101" s="20">
        <v>598</v>
      </c>
      <c r="G101" s="22">
        <v>145959</v>
      </c>
      <c r="H101" s="20" t="s">
        <v>39</v>
      </c>
    </row>
    <row r="102" spans="1:8" ht="24">
      <c r="A102" s="20">
        <v>3</v>
      </c>
      <c r="B102" s="20" t="s">
        <v>132</v>
      </c>
      <c r="C102" s="20" t="s">
        <v>133</v>
      </c>
      <c r="D102" s="20">
        <v>28</v>
      </c>
      <c r="E102" s="22">
        <v>6400</v>
      </c>
      <c r="F102" s="20">
        <v>28</v>
      </c>
      <c r="G102" s="22">
        <v>6400</v>
      </c>
      <c r="H102" s="20" t="s">
        <v>16</v>
      </c>
    </row>
    <row r="103" spans="1:8" ht="24">
      <c r="A103" s="20">
        <v>4</v>
      </c>
      <c r="B103" s="20" t="s">
        <v>134</v>
      </c>
      <c r="C103" s="20" t="s">
        <v>133</v>
      </c>
      <c r="D103" s="20">
        <v>200</v>
      </c>
      <c r="E103" s="22">
        <v>165000</v>
      </c>
      <c r="F103" s="20">
        <v>200</v>
      </c>
      <c r="G103" s="22">
        <v>165000</v>
      </c>
      <c r="H103" s="20" t="s">
        <v>39</v>
      </c>
    </row>
    <row r="104" spans="1:8" ht="24">
      <c r="A104" s="20">
        <v>5</v>
      </c>
      <c r="B104" s="20" t="s">
        <v>135</v>
      </c>
      <c r="C104" s="20" t="s">
        <v>133</v>
      </c>
      <c r="D104" s="20">
        <v>76</v>
      </c>
      <c r="E104" s="22">
        <v>67500</v>
      </c>
      <c r="F104" s="20">
        <v>76</v>
      </c>
      <c r="G104" s="22">
        <v>67500</v>
      </c>
      <c r="H104" s="20" t="s">
        <v>39</v>
      </c>
    </row>
    <row r="105" spans="1:8" ht="13.5">
      <c r="A105" s="133" t="s">
        <v>136</v>
      </c>
      <c r="B105" s="133"/>
      <c r="C105" s="133"/>
      <c r="D105" s="17"/>
      <c r="E105" s="18"/>
      <c r="F105" s="17"/>
      <c r="G105" s="18"/>
      <c r="H105" s="17"/>
    </row>
    <row r="106" spans="1:9" ht="13.5">
      <c r="A106" s="133" t="s">
        <v>137</v>
      </c>
      <c r="B106" s="133"/>
      <c r="C106" s="133"/>
      <c r="D106" s="17">
        <f>D107+D118</f>
        <v>2467</v>
      </c>
      <c r="E106" s="18">
        <f>E107+E118</f>
        <v>173182</v>
      </c>
      <c r="F106" s="17">
        <f>F107+F118</f>
        <v>2467</v>
      </c>
      <c r="G106" s="18">
        <f>G107+G118</f>
        <v>115221</v>
      </c>
      <c r="H106" s="17"/>
      <c r="I106" s="72"/>
    </row>
    <row r="107" spans="1:9" ht="13.5">
      <c r="A107" s="133" t="s">
        <v>13</v>
      </c>
      <c r="B107" s="133"/>
      <c r="C107" s="133"/>
      <c r="D107" s="17">
        <f>SUM(D108:D117)</f>
        <v>2437</v>
      </c>
      <c r="E107" s="18">
        <f>SUM(E108:E117)</f>
        <v>164391</v>
      </c>
      <c r="F107" s="17">
        <f>SUM(F108:F117)</f>
        <v>2437</v>
      </c>
      <c r="G107" s="18">
        <f>SUM(G108:G117)</f>
        <v>115221</v>
      </c>
      <c r="H107" s="17"/>
      <c r="I107" s="72"/>
    </row>
    <row r="108" spans="1:8" ht="13.5">
      <c r="A108" s="20">
        <v>1</v>
      </c>
      <c r="B108" s="20" t="s">
        <v>138</v>
      </c>
      <c r="C108" s="20" t="s">
        <v>139</v>
      </c>
      <c r="D108" s="20">
        <v>370</v>
      </c>
      <c r="E108" s="22">
        <v>7727</v>
      </c>
      <c r="F108" s="20">
        <v>370</v>
      </c>
      <c r="G108" s="22"/>
      <c r="H108" s="20" t="s">
        <v>39</v>
      </c>
    </row>
    <row r="109" spans="1:8" ht="13.5">
      <c r="A109" s="20">
        <v>2</v>
      </c>
      <c r="B109" s="20" t="s">
        <v>140</v>
      </c>
      <c r="C109" s="20" t="s">
        <v>139</v>
      </c>
      <c r="D109" s="20">
        <v>523</v>
      </c>
      <c r="E109" s="22">
        <v>30687</v>
      </c>
      <c r="F109" s="20">
        <v>523</v>
      </c>
      <c r="G109" s="22"/>
      <c r="H109" s="20" t="s">
        <v>39</v>
      </c>
    </row>
    <row r="110" spans="1:9" ht="13.5">
      <c r="A110" s="20">
        <v>3</v>
      </c>
      <c r="B110" s="20" t="s">
        <v>141</v>
      </c>
      <c r="C110" s="20" t="s">
        <v>139</v>
      </c>
      <c r="D110" s="20">
        <v>87</v>
      </c>
      <c r="E110" s="22">
        <v>6908</v>
      </c>
      <c r="F110" s="20">
        <v>87</v>
      </c>
      <c r="G110" s="22"/>
      <c r="H110" s="20" t="s">
        <v>39</v>
      </c>
      <c r="I110" s="72"/>
    </row>
    <row r="111" spans="1:9" ht="13.5">
      <c r="A111" s="20">
        <v>4</v>
      </c>
      <c r="B111" s="20" t="s">
        <v>142</v>
      </c>
      <c r="C111" s="20" t="s">
        <v>139</v>
      </c>
      <c r="D111" s="20">
        <v>874</v>
      </c>
      <c r="E111" s="22">
        <v>27666</v>
      </c>
      <c r="F111" s="20">
        <v>874</v>
      </c>
      <c r="G111" s="22"/>
      <c r="H111" s="20" t="s">
        <v>39</v>
      </c>
      <c r="I111" s="72"/>
    </row>
    <row r="112" spans="1:8" ht="13.5">
      <c r="A112" s="20">
        <v>5</v>
      </c>
      <c r="B112" s="20" t="s">
        <v>143</v>
      </c>
      <c r="C112" s="20" t="s">
        <v>139</v>
      </c>
      <c r="D112" s="20">
        <v>233</v>
      </c>
      <c r="E112" s="22">
        <v>86668</v>
      </c>
      <c r="F112" s="20">
        <v>233</v>
      </c>
      <c r="G112" s="22">
        <v>71759</v>
      </c>
      <c r="H112" s="20" t="s">
        <v>39</v>
      </c>
    </row>
    <row r="113" spans="1:9" ht="13.5">
      <c r="A113" s="20">
        <v>6</v>
      </c>
      <c r="B113" s="20" t="s">
        <v>144</v>
      </c>
      <c r="C113" s="20" t="s">
        <v>139</v>
      </c>
      <c r="D113" s="20">
        <v>1</v>
      </c>
      <c r="E113" s="22">
        <v>60</v>
      </c>
      <c r="F113" s="20">
        <v>1</v>
      </c>
      <c r="G113" s="22">
        <v>290</v>
      </c>
      <c r="H113" s="20" t="s">
        <v>39</v>
      </c>
      <c r="I113" s="72"/>
    </row>
    <row r="114" spans="1:8" ht="13.5">
      <c r="A114" s="20">
        <v>7</v>
      </c>
      <c r="B114" s="20" t="s">
        <v>145</v>
      </c>
      <c r="C114" s="20" t="s">
        <v>139</v>
      </c>
      <c r="D114" s="20">
        <v>314</v>
      </c>
      <c r="E114" s="22">
        <v>3000</v>
      </c>
      <c r="F114" s="20">
        <v>314</v>
      </c>
      <c r="G114" s="22">
        <v>40444</v>
      </c>
      <c r="H114" s="20" t="s">
        <v>39</v>
      </c>
    </row>
    <row r="115" spans="1:9" ht="13.5">
      <c r="A115" s="20">
        <v>8</v>
      </c>
      <c r="B115" s="27" t="s">
        <v>146</v>
      </c>
      <c r="C115" s="27" t="s">
        <v>139</v>
      </c>
      <c r="D115" s="27">
        <v>1</v>
      </c>
      <c r="E115" s="40">
        <v>80</v>
      </c>
      <c r="F115" s="27">
        <v>1</v>
      </c>
      <c r="G115" s="40"/>
      <c r="H115" s="27" t="s">
        <v>39</v>
      </c>
      <c r="I115" s="72"/>
    </row>
    <row r="116" spans="1:8" ht="13.5">
      <c r="A116" s="20">
        <v>9</v>
      </c>
      <c r="B116" s="20" t="s">
        <v>147</v>
      </c>
      <c r="C116" s="20" t="s">
        <v>139</v>
      </c>
      <c r="D116" s="20">
        <v>16</v>
      </c>
      <c r="E116" s="22">
        <v>580</v>
      </c>
      <c r="F116" s="20">
        <v>16</v>
      </c>
      <c r="G116" s="22">
        <v>640</v>
      </c>
      <c r="H116" s="20" t="s">
        <v>16</v>
      </c>
    </row>
    <row r="117" spans="1:9" ht="13.5">
      <c r="A117" s="20">
        <v>10</v>
      </c>
      <c r="B117" s="20" t="s">
        <v>148</v>
      </c>
      <c r="C117" s="20" t="s">
        <v>139</v>
      </c>
      <c r="D117" s="20">
        <v>18</v>
      </c>
      <c r="E117" s="22">
        <v>1015</v>
      </c>
      <c r="F117" s="20">
        <v>18</v>
      </c>
      <c r="G117" s="22">
        <v>2088</v>
      </c>
      <c r="H117" s="20" t="s">
        <v>16</v>
      </c>
      <c r="I117" s="72"/>
    </row>
    <row r="118" spans="1:8" ht="13.5">
      <c r="A118" s="133" t="s">
        <v>149</v>
      </c>
      <c r="B118" s="133"/>
      <c r="C118" s="133"/>
      <c r="D118" s="17">
        <f>SUM(D119)</f>
        <v>30</v>
      </c>
      <c r="E118" s="18">
        <f>SUM(E119)</f>
        <v>8791</v>
      </c>
      <c r="F118" s="17">
        <f>SUM(F119)</f>
        <v>30</v>
      </c>
      <c r="G118" s="18">
        <f>SUM(G119)</f>
        <v>0</v>
      </c>
      <c r="H118" s="92"/>
    </row>
    <row r="119" spans="1:9" ht="13.5">
      <c r="A119" s="20">
        <v>11</v>
      </c>
      <c r="B119" s="20" t="s">
        <v>150</v>
      </c>
      <c r="C119" s="20" t="s">
        <v>151</v>
      </c>
      <c r="D119" s="20">
        <v>30</v>
      </c>
      <c r="E119" s="22">
        <v>8791</v>
      </c>
      <c r="F119" s="20">
        <v>30</v>
      </c>
      <c r="G119" s="22"/>
      <c r="H119" s="20" t="s">
        <v>39</v>
      </c>
      <c r="I119" s="72"/>
    </row>
    <row r="120" spans="1:8" ht="13.5">
      <c r="A120" s="133" t="s">
        <v>152</v>
      </c>
      <c r="B120" s="133"/>
      <c r="C120" s="133"/>
      <c r="D120" s="17">
        <f>D121+D127+D131</f>
        <v>8722</v>
      </c>
      <c r="E120" s="18">
        <f>E121+E127+E131</f>
        <v>1004098.5599999999</v>
      </c>
      <c r="F120" s="17">
        <f>F121+F127+F131</f>
        <v>8722</v>
      </c>
      <c r="G120" s="18">
        <f>G121+G127+G131</f>
        <v>1187786.76</v>
      </c>
      <c r="H120" s="17"/>
    </row>
    <row r="121" spans="1:8" ht="13.5">
      <c r="A121" s="133" t="s">
        <v>13</v>
      </c>
      <c r="B121" s="133"/>
      <c r="C121" s="133"/>
      <c r="D121" s="17">
        <f>D122+D123+D124+D125+D126</f>
        <v>7998</v>
      </c>
      <c r="E121" s="18">
        <f>SUM(E122:E126)</f>
        <v>927931.87</v>
      </c>
      <c r="F121" s="17">
        <f>SUM(F122:F126)</f>
        <v>7998</v>
      </c>
      <c r="G121" s="18">
        <f>SUM(G122:G126)</f>
        <v>1104159.72</v>
      </c>
      <c r="H121" s="17"/>
    </row>
    <row r="122" spans="1:8" ht="13.5">
      <c r="A122" s="27">
        <v>1</v>
      </c>
      <c r="B122" s="27" t="s">
        <v>153</v>
      </c>
      <c r="C122" s="27" t="s">
        <v>139</v>
      </c>
      <c r="D122" s="27">
        <v>2692</v>
      </c>
      <c r="E122" s="40">
        <v>369988.26</v>
      </c>
      <c r="F122" s="27">
        <v>2692</v>
      </c>
      <c r="G122" s="40">
        <v>369988.26</v>
      </c>
      <c r="H122" s="27" t="s">
        <v>16</v>
      </c>
    </row>
    <row r="123" spans="1:8" ht="13.5">
      <c r="A123" s="27">
        <v>2</v>
      </c>
      <c r="B123" s="27" t="s">
        <v>154</v>
      </c>
      <c r="C123" s="27" t="s">
        <v>139</v>
      </c>
      <c r="D123" s="27">
        <v>3251</v>
      </c>
      <c r="E123" s="40">
        <v>268315</v>
      </c>
      <c r="F123" s="27">
        <v>3251</v>
      </c>
      <c r="G123" s="40">
        <v>462240.46</v>
      </c>
      <c r="H123" s="27" t="s">
        <v>16</v>
      </c>
    </row>
    <row r="124" spans="1:8" ht="13.5">
      <c r="A124" s="27">
        <v>3</v>
      </c>
      <c r="B124" s="27" t="s">
        <v>155</v>
      </c>
      <c r="C124" s="27" t="s">
        <v>139</v>
      </c>
      <c r="D124" s="27">
        <v>309</v>
      </c>
      <c r="E124" s="40">
        <v>96122.61</v>
      </c>
      <c r="F124" s="27">
        <v>309</v>
      </c>
      <c r="G124" s="40">
        <v>47403</v>
      </c>
      <c r="H124" s="27" t="s">
        <v>16</v>
      </c>
    </row>
    <row r="125" spans="1:8" ht="13.5">
      <c r="A125" s="124">
        <v>4</v>
      </c>
      <c r="B125" s="124" t="s">
        <v>156</v>
      </c>
      <c r="C125" s="124" t="s">
        <v>139</v>
      </c>
      <c r="D125" s="124">
        <v>1146</v>
      </c>
      <c r="E125" s="125">
        <v>157506</v>
      </c>
      <c r="F125" s="124">
        <v>1146</v>
      </c>
      <c r="G125" s="125">
        <v>157506</v>
      </c>
      <c r="H125" s="126" t="s">
        <v>16</v>
      </c>
    </row>
    <row r="126" spans="1:8" ht="13.5">
      <c r="A126" s="124">
        <v>5</v>
      </c>
      <c r="B126" s="124" t="s">
        <v>157</v>
      </c>
      <c r="C126" s="124" t="s">
        <v>139</v>
      </c>
      <c r="D126" s="124">
        <v>600</v>
      </c>
      <c r="E126" s="125">
        <v>36000</v>
      </c>
      <c r="F126" s="124">
        <v>600</v>
      </c>
      <c r="G126" s="125">
        <v>67022</v>
      </c>
      <c r="H126" s="126" t="s">
        <v>39</v>
      </c>
    </row>
    <row r="127" spans="1:9" ht="13.5">
      <c r="A127" s="133" t="s">
        <v>158</v>
      </c>
      <c r="B127" s="133"/>
      <c r="C127" s="133"/>
      <c r="D127" s="17">
        <f>D128+D129+D130</f>
        <v>374</v>
      </c>
      <c r="E127" s="18">
        <f>E128+E129+E130</f>
        <v>57299</v>
      </c>
      <c r="F127" s="17">
        <f>F128+F129+F130</f>
        <v>374</v>
      </c>
      <c r="G127" s="18">
        <f>G128+G129+G130</f>
        <v>49155.03999999999</v>
      </c>
      <c r="H127" s="17"/>
      <c r="I127" s="72"/>
    </row>
    <row r="128" spans="1:8" ht="13.5">
      <c r="A128" s="27">
        <v>6</v>
      </c>
      <c r="B128" s="27" t="s">
        <v>159</v>
      </c>
      <c r="C128" s="27" t="s">
        <v>160</v>
      </c>
      <c r="D128" s="27">
        <v>217</v>
      </c>
      <c r="E128" s="40">
        <v>46000</v>
      </c>
      <c r="F128" s="27">
        <v>217</v>
      </c>
      <c r="G128" s="40">
        <v>33278.34</v>
      </c>
      <c r="H128" s="27" t="s">
        <v>16</v>
      </c>
    </row>
    <row r="129" spans="1:8" ht="13.5">
      <c r="A129" s="27">
        <v>7</v>
      </c>
      <c r="B129" s="27" t="s">
        <v>161</v>
      </c>
      <c r="C129" s="27" t="s">
        <v>160</v>
      </c>
      <c r="D129" s="27">
        <v>103</v>
      </c>
      <c r="E129" s="40">
        <v>8059</v>
      </c>
      <c r="F129" s="27">
        <v>103</v>
      </c>
      <c r="G129" s="40">
        <v>10476.7</v>
      </c>
      <c r="H129" s="27" t="s">
        <v>39</v>
      </c>
    </row>
    <row r="130" spans="1:8" ht="13.5">
      <c r="A130" s="27">
        <v>8</v>
      </c>
      <c r="B130" s="27" t="s">
        <v>162</v>
      </c>
      <c r="C130" s="27" t="s">
        <v>160</v>
      </c>
      <c r="D130" s="27">
        <v>54</v>
      </c>
      <c r="E130" s="40">
        <v>3240</v>
      </c>
      <c r="F130" s="27">
        <v>54</v>
      </c>
      <c r="G130" s="40">
        <v>5400</v>
      </c>
      <c r="H130" s="27" t="s">
        <v>39</v>
      </c>
    </row>
    <row r="131" spans="1:8" ht="13.5">
      <c r="A131" s="133" t="s">
        <v>163</v>
      </c>
      <c r="B131" s="133"/>
      <c r="C131" s="133"/>
      <c r="D131" s="17">
        <f>D132</f>
        <v>350</v>
      </c>
      <c r="E131" s="18">
        <f>E132</f>
        <v>18867.69</v>
      </c>
      <c r="F131" s="17">
        <f>F132</f>
        <v>350</v>
      </c>
      <c r="G131" s="18">
        <f>G132</f>
        <v>34472</v>
      </c>
      <c r="H131" s="17"/>
    </row>
    <row r="132" spans="1:8" ht="13.5">
      <c r="A132" s="27">
        <v>9</v>
      </c>
      <c r="B132" s="27" t="s">
        <v>164</v>
      </c>
      <c r="C132" s="27" t="s">
        <v>165</v>
      </c>
      <c r="D132" s="27">
        <v>350</v>
      </c>
      <c r="E132" s="40">
        <v>18867.69</v>
      </c>
      <c r="F132" s="27">
        <v>350</v>
      </c>
      <c r="G132" s="40">
        <v>34472</v>
      </c>
      <c r="H132" s="27" t="s">
        <v>16</v>
      </c>
    </row>
    <row r="133" spans="1:8" ht="13.5">
      <c r="A133" s="133" t="s">
        <v>166</v>
      </c>
      <c r="B133" s="133"/>
      <c r="C133" s="133"/>
      <c r="D133" s="17">
        <f>D134+D143+D145</f>
        <v>3827</v>
      </c>
      <c r="E133" s="18">
        <f>E134+E143+E145</f>
        <v>290408.6</v>
      </c>
      <c r="F133" s="17">
        <f>F134+F143+F145</f>
        <v>3827</v>
      </c>
      <c r="G133" s="18">
        <f>G134+G143+G145</f>
        <v>357478.63</v>
      </c>
      <c r="H133" s="17"/>
    </row>
    <row r="134" spans="1:8" ht="13.5">
      <c r="A134" s="133" t="s">
        <v>13</v>
      </c>
      <c r="B134" s="133"/>
      <c r="C134" s="133"/>
      <c r="D134" s="17">
        <f>SUM(D135:D142)</f>
        <v>2866</v>
      </c>
      <c r="E134" s="18">
        <f>SUM(E135:E142)</f>
        <v>196108.6</v>
      </c>
      <c r="F134" s="17">
        <f>SUM(F135:F142)</f>
        <v>2866</v>
      </c>
      <c r="G134" s="18">
        <f>SUM(G135:G142)</f>
        <v>263178.63</v>
      </c>
      <c r="H134" s="17"/>
    </row>
    <row r="135" spans="1:8" ht="24">
      <c r="A135" s="20">
        <v>1</v>
      </c>
      <c r="B135" s="20" t="s">
        <v>167</v>
      </c>
      <c r="C135" s="20" t="s">
        <v>139</v>
      </c>
      <c r="D135" s="20">
        <v>489</v>
      </c>
      <c r="E135" s="22"/>
      <c r="F135" s="20">
        <v>489</v>
      </c>
      <c r="G135" s="22">
        <v>37800</v>
      </c>
      <c r="H135" s="20" t="s">
        <v>16</v>
      </c>
    </row>
    <row r="136" spans="1:8" ht="13.5">
      <c r="A136" s="20">
        <v>2</v>
      </c>
      <c r="B136" s="20" t="s">
        <v>168</v>
      </c>
      <c r="C136" s="20" t="s">
        <v>139</v>
      </c>
      <c r="D136" s="20">
        <v>25</v>
      </c>
      <c r="E136" s="22">
        <v>4619</v>
      </c>
      <c r="F136" s="20">
        <v>25</v>
      </c>
      <c r="G136" s="22">
        <v>4619</v>
      </c>
      <c r="H136" s="20" t="s">
        <v>16</v>
      </c>
    </row>
    <row r="137" spans="1:8" ht="13.5">
      <c r="A137" s="20">
        <v>3</v>
      </c>
      <c r="B137" s="20" t="s">
        <v>169</v>
      </c>
      <c r="C137" s="20" t="s">
        <v>139</v>
      </c>
      <c r="D137" s="20">
        <v>214</v>
      </c>
      <c r="E137" s="22">
        <v>21400</v>
      </c>
      <c r="F137" s="20">
        <v>214</v>
      </c>
      <c r="G137" s="22">
        <v>21400</v>
      </c>
      <c r="H137" s="20" t="s">
        <v>16</v>
      </c>
    </row>
    <row r="138" spans="1:8" ht="13.5">
      <c r="A138" s="20">
        <v>4</v>
      </c>
      <c r="B138" s="20" t="s">
        <v>170</v>
      </c>
      <c r="C138" s="20" t="s">
        <v>139</v>
      </c>
      <c r="D138" s="20">
        <v>366</v>
      </c>
      <c r="E138" s="22">
        <v>35000</v>
      </c>
      <c r="F138" s="20">
        <v>366</v>
      </c>
      <c r="G138" s="22">
        <v>35000</v>
      </c>
      <c r="H138" s="20" t="s">
        <v>16</v>
      </c>
    </row>
    <row r="139" spans="1:8" ht="13.5">
      <c r="A139" s="20">
        <v>5</v>
      </c>
      <c r="B139" s="20" t="s">
        <v>171</v>
      </c>
      <c r="C139" s="20" t="s">
        <v>139</v>
      </c>
      <c r="D139" s="20">
        <v>185</v>
      </c>
      <c r="E139" s="22">
        <v>7089.6</v>
      </c>
      <c r="F139" s="20">
        <v>185</v>
      </c>
      <c r="G139" s="22">
        <v>7089.6</v>
      </c>
      <c r="H139" s="20" t="s">
        <v>39</v>
      </c>
    </row>
    <row r="140" spans="1:8" ht="13.5">
      <c r="A140" s="20">
        <v>6</v>
      </c>
      <c r="B140" s="20" t="s">
        <v>172</v>
      </c>
      <c r="C140" s="20" t="s">
        <v>139</v>
      </c>
      <c r="D140" s="20">
        <v>1280</v>
      </c>
      <c r="E140" s="22">
        <v>128000</v>
      </c>
      <c r="F140" s="20">
        <v>1280</v>
      </c>
      <c r="G140" s="22">
        <v>157270.03</v>
      </c>
      <c r="H140" s="20" t="s">
        <v>39</v>
      </c>
    </row>
    <row r="141" spans="1:8" ht="13.5">
      <c r="A141" s="20">
        <v>7</v>
      </c>
      <c r="B141" s="20" t="s">
        <v>173</v>
      </c>
      <c r="C141" s="20" t="s">
        <v>139</v>
      </c>
      <c r="D141" s="94">
        <v>294</v>
      </c>
      <c r="E141" s="22"/>
      <c r="F141" s="94">
        <v>294</v>
      </c>
      <c r="G141" s="22"/>
      <c r="H141" s="20" t="s">
        <v>39</v>
      </c>
    </row>
    <row r="142" spans="1:8" ht="13.5">
      <c r="A142" s="20">
        <v>8</v>
      </c>
      <c r="B142" s="20" t="s">
        <v>174</v>
      </c>
      <c r="C142" s="20" t="s">
        <v>139</v>
      </c>
      <c r="D142" s="94">
        <v>13</v>
      </c>
      <c r="E142" s="22"/>
      <c r="F142" s="94">
        <v>13</v>
      </c>
      <c r="G142" s="22"/>
      <c r="H142" s="20" t="s">
        <v>39</v>
      </c>
    </row>
    <row r="143" spans="1:8" ht="13.5">
      <c r="A143" s="133" t="s">
        <v>175</v>
      </c>
      <c r="B143" s="133"/>
      <c r="C143" s="133"/>
      <c r="D143" s="17">
        <f>D144</f>
        <v>134</v>
      </c>
      <c r="E143" s="18">
        <f>E144</f>
        <v>13400</v>
      </c>
      <c r="F143" s="17">
        <f>F144</f>
        <v>134</v>
      </c>
      <c r="G143" s="18">
        <f>G144</f>
        <v>13400</v>
      </c>
      <c r="H143" s="17"/>
    </row>
    <row r="144" spans="1:8" ht="13.5">
      <c r="A144" s="20">
        <v>9</v>
      </c>
      <c r="B144" s="20" t="s">
        <v>176</v>
      </c>
      <c r="C144" s="20" t="s">
        <v>177</v>
      </c>
      <c r="D144" s="20">
        <v>134</v>
      </c>
      <c r="E144" s="22">
        <v>13400</v>
      </c>
      <c r="F144" s="20">
        <v>134</v>
      </c>
      <c r="G144" s="22">
        <v>13400</v>
      </c>
      <c r="H144" s="20" t="s">
        <v>16</v>
      </c>
    </row>
    <row r="145" spans="1:8" ht="13.5">
      <c r="A145" s="133" t="s">
        <v>178</v>
      </c>
      <c r="B145" s="133"/>
      <c r="C145" s="133"/>
      <c r="D145" s="17">
        <f>SUM(D146:D149)</f>
        <v>827</v>
      </c>
      <c r="E145" s="18">
        <f>SUM(E146:E149)</f>
        <v>80900</v>
      </c>
      <c r="F145" s="17">
        <f>SUM(F146:F149)</f>
        <v>827</v>
      </c>
      <c r="G145" s="18">
        <f>SUM(G146:G149)</f>
        <v>80900</v>
      </c>
      <c r="H145" s="17"/>
    </row>
    <row r="146" spans="1:8" ht="13.5">
      <c r="A146" s="20">
        <v>10</v>
      </c>
      <c r="B146" s="20" t="s">
        <v>179</v>
      </c>
      <c r="C146" s="20" t="s">
        <v>180</v>
      </c>
      <c r="D146" s="20">
        <v>85</v>
      </c>
      <c r="E146" s="22">
        <v>4700</v>
      </c>
      <c r="F146" s="20">
        <v>85</v>
      </c>
      <c r="G146" s="22">
        <v>4700</v>
      </c>
      <c r="H146" s="20" t="s">
        <v>16</v>
      </c>
    </row>
    <row r="147" spans="1:8" ht="13.5">
      <c r="A147" s="20">
        <v>11</v>
      </c>
      <c r="B147" s="20" t="s">
        <v>181</v>
      </c>
      <c r="C147" s="20" t="s">
        <v>180</v>
      </c>
      <c r="D147" s="20">
        <v>30</v>
      </c>
      <c r="E147" s="22">
        <v>5000</v>
      </c>
      <c r="F147" s="20">
        <v>30</v>
      </c>
      <c r="G147" s="22">
        <v>5000</v>
      </c>
      <c r="H147" s="20" t="s">
        <v>16</v>
      </c>
    </row>
    <row r="148" spans="1:8" ht="13.5">
      <c r="A148" s="20">
        <v>12</v>
      </c>
      <c r="B148" s="20" t="s">
        <v>182</v>
      </c>
      <c r="C148" s="20" t="s">
        <v>180</v>
      </c>
      <c r="D148" s="20">
        <v>30</v>
      </c>
      <c r="E148" s="22">
        <v>3000</v>
      </c>
      <c r="F148" s="20">
        <v>30</v>
      </c>
      <c r="G148" s="22">
        <v>3000</v>
      </c>
      <c r="H148" s="20" t="s">
        <v>16</v>
      </c>
    </row>
    <row r="149" spans="1:8" ht="13.5">
      <c r="A149" s="20">
        <v>13</v>
      </c>
      <c r="B149" s="20" t="s">
        <v>183</v>
      </c>
      <c r="C149" s="20" t="s">
        <v>180</v>
      </c>
      <c r="D149" s="20">
        <v>682</v>
      </c>
      <c r="E149" s="22">
        <v>68200</v>
      </c>
      <c r="F149" s="20">
        <v>682</v>
      </c>
      <c r="G149" s="22">
        <v>68200</v>
      </c>
      <c r="H149" s="20" t="s">
        <v>16</v>
      </c>
    </row>
    <row r="150" spans="1:8" ht="13.5">
      <c r="A150" s="133" t="s">
        <v>184</v>
      </c>
      <c r="B150" s="133"/>
      <c r="C150" s="133"/>
      <c r="D150" s="17">
        <f>D151</f>
        <v>322</v>
      </c>
      <c r="E150" s="18">
        <f>E151</f>
        <v>17075</v>
      </c>
      <c r="F150" s="17">
        <f>F151</f>
        <v>322</v>
      </c>
      <c r="G150" s="18">
        <f>G151</f>
        <v>22475</v>
      </c>
      <c r="H150" s="17"/>
    </row>
    <row r="151" spans="1:8" ht="13.5">
      <c r="A151" s="133" t="s">
        <v>185</v>
      </c>
      <c r="B151" s="133"/>
      <c r="C151" s="133"/>
      <c r="D151" s="17">
        <f>SUM(D152:D157)</f>
        <v>322</v>
      </c>
      <c r="E151" s="18">
        <f>SUM(E152:E157)</f>
        <v>17075</v>
      </c>
      <c r="F151" s="17">
        <f>SUM(F152:F157)</f>
        <v>322</v>
      </c>
      <c r="G151" s="18">
        <f>SUM(G152:G157)</f>
        <v>22475</v>
      </c>
      <c r="H151" s="17"/>
    </row>
    <row r="152" spans="1:8" ht="13.5">
      <c r="A152" s="99">
        <v>1</v>
      </c>
      <c r="B152" s="99" t="s">
        <v>186</v>
      </c>
      <c r="C152" s="99" t="s">
        <v>187</v>
      </c>
      <c r="D152" s="99">
        <v>20</v>
      </c>
      <c r="E152" s="127">
        <v>900</v>
      </c>
      <c r="F152" s="99">
        <v>20</v>
      </c>
      <c r="G152" s="127">
        <v>900</v>
      </c>
      <c r="H152" s="99" t="s">
        <v>16</v>
      </c>
    </row>
    <row r="153" spans="1:8" ht="13.5">
      <c r="A153" s="99">
        <v>2</v>
      </c>
      <c r="B153" s="99" t="s">
        <v>188</v>
      </c>
      <c r="C153" s="99" t="s">
        <v>187</v>
      </c>
      <c r="D153" s="99">
        <v>20</v>
      </c>
      <c r="E153" s="127">
        <v>900</v>
      </c>
      <c r="F153" s="99">
        <v>20</v>
      </c>
      <c r="G153" s="127">
        <v>900</v>
      </c>
      <c r="H153" s="99" t="s">
        <v>16</v>
      </c>
    </row>
    <row r="154" spans="1:8" ht="13.5">
      <c r="A154" s="99">
        <v>3</v>
      </c>
      <c r="B154" s="99" t="s">
        <v>189</v>
      </c>
      <c r="C154" s="99" t="s">
        <v>187</v>
      </c>
      <c r="D154" s="99">
        <v>15</v>
      </c>
      <c r="E154" s="127">
        <v>675</v>
      </c>
      <c r="F154" s="99">
        <v>15</v>
      </c>
      <c r="G154" s="127">
        <v>675</v>
      </c>
      <c r="H154" s="99" t="s">
        <v>16</v>
      </c>
    </row>
    <row r="155" spans="1:9" ht="13.5">
      <c r="A155" s="99">
        <v>4</v>
      </c>
      <c r="B155" s="99" t="s">
        <v>190</v>
      </c>
      <c r="C155" s="99" t="s">
        <v>187</v>
      </c>
      <c r="D155" s="99">
        <v>40</v>
      </c>
      <c r="E155" s="127">
        <v>1000</v>
      </c>
      <c r="F155" s="99">
        <v>40</v>
      </c>
      <c r="G155" s="127">
        <v>2000</v>
      </c>
      <c r="H155" s="99" t="s">
        <v>16</v>
      </c>
      <c r="I155" s="72"/>
    </row>
    <row r="156" spans="1:8" ht="13.5">
      <c r="A156" s="99">
        <v>5</v>
      </c>
      <c r="B156" s="99" t="s">
        <v>191</v>
      </c>
      <c r="C156" s="99" t="s">
        <v>187</v>
      </c>
      <c r="D156" s="99">
        <v>127</v>
      </c>
      <c r="E156" s="127">
        <v>7600</v>
      </c>
      <c r="F156" s="99">
        <v>127</v>
      </c>
      <c r="G156" s="127">
        <v>12000</v>
      </c>
      <c r="H156" s="99" t="s">
        <v>16</v>
      </c>
    </row>
    <row r="157" spans="1:8" ht="13.5">
      <c r="A157" s="99">
        <v>6</v>
      </c>
      <c r="B157" s="99" t="s">
        <v>192</v>
      </c>
      <c r="C157" s="99" t="s">
        <v>187</v>
      </c>
      <c r="D157" s="99">
        <v>100</v>
      </c>
      <c r="E157" s="127">
        <v>6000</v>
      </c>
      <c r="F157" s="99">
        <v>100</v>
      </c>
      <c r="G157" s="127">
        <v>6000</v>
      </c>
      <c r="H157" s="99" t="s">
        <v>16</v>
      </c>
    </row>
    <row r="158" spans="1:8" ht="13.5">
      <c r="A158" s="133" t="s">
        <v>193</v>
      </c>
      <c r="B158" s="133"/>
      <c r="C158" s="133"/>
      <c r="D158" s="17">
        <f>D159</f>
        <v>682</v>
      </c>
      <c r="E158" s="18">
        <f>E159</f>
        <v>0</v>
      </c>
      <c r="F158" s="17">
        <f>F159</f>
        <v>682</v>
      </c>
      <c r="G158" s="18">
        <f>G159</f>
        <v>0</v>
      </c>
      <c r="H158" s="17"/>
    </row>
    <row r="159" spans="1:8" ht="13.5">
      <c r="A159" s="133" t="s">
        <v>13</v>
      </c>
      <c r="B159" s="133"/>
      <c r="C159" s="133"/>
      <c r="D159" s="17">
        <f>SUM(D160:D161)</f>
        <v>682</v>
      </c>
      <c r="E159" s="18">
        <f>SUM(E160:E161)</f>
        <v>0</v>
      </c>
      <c r="F159" s="17">
        <f>SUM(F160:F161)</f>
        <v>682</v>
      </c>
      <c r="G159" s="18">
        <f>SUM(G160:G161)</f>
        <v>0</v>
      </c>
      <c r="H159" s="17"/>
    </row>
    <row r="160" spans="1:8" ht="13.5">
      <c r="A160" s="27">
        <v>1</v>
      </c>
      <c r="B160" s="27" t="s">
        <v>194</v>
      </c>
      <c r="C160" s="27" t="s">
        <v>139</v>
      </c>
      <c r="D160" s="27">
        <v>378</v>
      </c>
      <c r="E160" s="40"/>
      <c r="F160" s="27">
        <v>378</v>
      </c>
      <c r="G160" s="40"/>
      <c r="H160" s="27" t="s">
        <v>39</v>
      </c>
    </row>
    <row r="161" spans="1:8" ht="13.5">
      <c r="A161" s="27">
        <v>2</v>
      </c>
      <c r="B161" s="27" t="s">
        <v>195</v>
      </c>
      <c r="C161" s="27" t="s">
        <v>139</v>
      </c>
      <c r="D161" s="27">
        <v>304</v>
      </c>
      <c r="E161" s="40"/>
      <c r="F161" s="27">
        <v>304</v>
      </c>
      <c r="G161" s="40"/>
      <c r="H161" s="27" t="s">
        <v>16</v>
      </c>
    </row>
    <row r="162" spans="1:8" ht="13.5">
      <c r="A162" s="133" t="s">
        <v>196</v>
      </c>
      <c r="B162" s="133"/>
      <c r="C162" s="133"/>
      <c r="D162" s="18">
        <f>D163+D165+D167+D169+D171+D179+D207</f>
        <v>2821</v>
      </c>
      <c r="E162" s="18">
        <f>E163+E165+E167+E169+E171+E179+E207</f>
        <v>225280</v>
      </c>
      <c r="F162" s="18">
        <f>F163+F165+F167+F169+F171+F179+F207</f>
        <v>2821</v>
      </c>
      <c r="G162" s="18">
        <f>G163+G165+G167+G169+G171+G179+G207</f>
        <v>289922</v>
      </c>
      <c r="H162" s="18">
        <f>H163+H165+H167+H169+H171+H179+H207</f>
        <v>0</v>
      </c>
    </row>
    <row r="163" spans="1:8" ht="13.5">
      <c r="A163" s="133" t="s">
        <v>13</v>
      </c>
      <c r="B163" s="133"/>
      <c r="C163" s="133"/>
      <c r="D163" s="17">
        <f>D164</f>
        <v>242</v>
      </c>
      <c r="E163" s="18">
        <f>E164</f>
        <v>82688</v>
      </c>
      <c r="F163" s="17">
        <f>F164</f>
        <v>242</v>
      </c>
      <c r="G163" s="18">
        <f>G164</f>
        <v>82688</v>
      </c>
      <c r="H163" s="17"/>
    </row>
    <row r="164" spans="1:8" ht="27.75" customHeight="1">
      <c r="A164" s="20">
        <v>1</v>
      </c>
      <c r="B164" s="20" t="s">
        <v>197</v>
      </c>
      <c r="C164" s="20" t="s">
        <v>139</v>
      </c>
      <c r="D164" s="20">
        <v>242</v>
      </c>
      <c r="E164" s="22">
        <v>82688</v>
      </c>
      <c r="F164" s="20">
        <v>242</v>
      </c>
      <c r="G164" s="22">
        <v>82688</v>
      </c>
      <c r="H164" s="20" t="s">
        <v>16</v>
      </c>
    </row>
    <row r="165" spans="1:8" ht="13.5">
      <c r="A165" s="133" t="s">
        <v>198</v>
      </c>
      <c r="B165" s="133"/>
      <c r="C165" s="133"/>
      <c r="D165" s="17">
        <f>D166</f>
        <v>37</v>
      </c>
      <c r="E165" s="18">
        <f>E166</f>
        <v>3700</v>
      </c>
      <c r="F165" s="17">
        <f>F166</f>
        <v>37</v>
      </c>
      <c r="G165" s="18">
        <f>G166</f>
        <v>3700</v>
      </c>
      <c r="H165" s="17"/>
    </row>
    <row r="166" spans="1:8" ht="24">
      <c r="A166" s="20">
        <v>2</v>
      </c>
      <c r="B166" s="20" t="s">
        <v>199</v>
      </c>
      <c r="C166" s="20" t="s">
        <v>200</v>
      </c>
      <c r="D166" s="20">
        <v>37</v>
      </c>
      <c r="E166" s="22">
        <v>3700</v>
      </c>
      <c r="F166" s="20">
        <v>37</v>
      </c>
      <c r="G166" s="22">
        <v>3700</v>
      </c>
      <c r="H166" s="20" t="s">
        <v>16</v>
      </c>
    </row>
    <row r="167" spans="1:8" ht="13.5">
      <c r="A167" s="133" t="s">
        <v>201</v>
      </c>
      <c r="B167" s="133"/>
      <c r="C167" s="133"/>
      <c r="D167" s="18">
        <f>D168</f>
        <v>129</v>
      </c>
      <c r="E167" s="18">
        <f>E168</f>
        <v>10320</v>
      </c>
      <c r="F167" s="18">
        <f>F168</f>
        <v>129</v>
      </c>
      <c r="G167" s="18">
        <f>G168</f>
        <v>10320</v>
      </c>
      <c r="H167" s="18"/>
    </row>
    <row r="168" spans="1:8" ht="13.5">
      <c r="A168" s="20">
        <v>3</v>
      </c>
      <c r="B168" s="20" t="s">
        <v>202</v>
      </c>
      <c r="C168" s="20" t="s">
        <v>203</v>
      </c>
      <c r="D168" s="22">
        <v>129</v>
      </c>
      <c r="E168" s="22">
        <v>10320</v>
      </c>
      <c r="F168" s="22">
        <v>129</v>
      </c>
      <c r="G168" s="22">
        <v>10320</v>
      </c>
      <c r="H168" s="20" t="s">
        <v>16</v>
      </c>
    </row>
    <row r="169" spans="1:8" ht="13.5">
      <c r="A169" s="133" t="s">
        <v>204</v>
      </c>
      <c r="B169" s="133"/>
      <c r="C169" s="133"/>
      <c r="D169" s="19">
        <f>SUM(D170:D170)</f>
        <v>766</v>
      </c>
      <c r="E169" s="18">
        <f>SUM(E170:E170)</f>
        <v>24488</v>
      </c>
      <c r="F169" s="19">
        <f>SUM(F170:F170)</f>
        <v>766</v>
      </c>
      <c r="G169" s="18">
        <f>SUM(G170:G170)</f>
        <v>91920</v>
      </c>
      <c r="H169" s="18"/>
    </row>
    <row r="170" spans="1:8" ht="13.5">
      <c r="A170" s="20">
        <v>4</v>
      </c>
      <c r="B170" s="20" t="s">
        <v>205</v>
      </c>
      <c r="C170" s="20" t="s">
        <v>206</v>
      </c>
      <c r="D170" s="94">
        <v>766</v>
      </c>
      <c r="E170" s="22">
        <v>24488</v>
      </c>
      <c r="F170" s="94">
        <v>766</v>
      </c>
      <c r="G170" s="22">
        <v>91920</v>
      </c>
      <c r="H170" s="20" t="s">
        <v>16</v>
      </c>
    </row>
    <row r="171" spans="1:8" ht="13.5">
      <c r="A171" s="133" t="s">
        <v>207</v>
      </c>
      <c r="B171" s="133"/>
      <c r="C171" s="133"/>
      <c r="D171" s="19">
        <f>SUM(D172:D178)</f>
        <v>627</v>
      </c>
      <c r="E171" s="18">
        <f>SUM(E172:E178)</f>
        <v>46170</v>
      </c>
      <c r="F171" s="19">
        <f>SUM(F172:F178)</f>
        <v>627</v>
      </c>
      <c r="G171" s="18">
        <f>SUM(G172:G178)</f>
        <v>46170</v>
      </c>
      <c r="H171" s="56"/>
    </row>
    <row r="172" spans="1:8" ht="13.5">
      <c r="A172" s="20">
        <v>5</v>
      </c>
      <c r="B172" s="20" t="s">
        <v>208</v>
      </c>
      <c r="C172" s="20" t="s">
        <v>209</v>
      </c>
      <c r="D172" s="94">
        <v>423</v>
      </c>
      <c r="E172" s="22">
        <v>33000</v>
      </c>
      <c r="F172" s="128">
        <v>423</v>
      </c>
      <c r="G172" s="22">
        <v>33000</v>
      </c>
      <c r="H172" s="128" t="s">
        <v>39</v>
      </c>
    </row>
    <row r="173" spans="1:8" ht="13.5">
      <c r="A173" s="20">
        <v>6</v>
      </c>
      <c r="B173" s="20" t="s">
        <v>210</v>
      </c>
      <c r="C173" s="20" t="s">
        <v>209</v>
      </c>
      <c r="D173" s="94">
        <v>50</v>
      </c>
      <c r="E173" s="22">
        <v>4000</v>
      </c>
      <c r="F173" s="128">
        <v>50</v>
      </c>
      <c r="G173" s="22">
        <v>4000</v>
      </c>
      <c r="H173" s="128" t="s">
        <v>39</v>
      </c>
    </row>
    <row r="174" spans="1:8" ht="13.5">
      <c r="A174" s="20">
        <v>7</v>
      </c>
      <c r="B174" s="20" t="s">
        <v>211</v>
      </c>
      <c r="C174" s="20" t="s">
        <v>209</v>
      </c>
      <c r="D174" s="94">
        <v>68</v>
      </c>
      <c r="E174" s="22">
        <v>3400</v>
      </c>
      <c r="F174" s="128">
        <v>68</v>
      </c>
      <c r="G174" s="22">
        <v>3400</v>
      </c>
      <c r="H174" s="128" t="s">
        <v>39</v>
      </c>
    </row>
    <row r="175" spans="1:8" ht="13.5">
      <c r="A175" s="20">
        <v>8</v>
      </c>
      <c r="B175" s="20" t="s">
        <v>212</v>
      </c>
      <c r="C175" s="20" t="s">
        <v>209</v>
      </c>
      <c r="D175" s="94">
        <v>38</v>
      </c>
      <c r="E175" s="22">
        <v>2040</v>
      </c>
      <c r="F175" s="94">
        <v>38</v>
      </c>
      <c r="G175" s="22">
        <v>2040</v>
      </c>
      <c r="H175" s="94" t="s">
        <v>39</v>
      </c>
    </row>
    <row r="176" spans="1:8" ht="13.5">
      <c r="A176" s="20">
        <v>9</v>
      </c>
      <c r="B176" s="20" t="s">
        <v>213</v>
      </c>
      <c r="C176" s="20" t="s">
        <v>209</v>
      </c>
      <c r="D176" s="94">
        <v>8</v>
      </c>
      <c r="E176" s="22">
        <v>810</v>
      </c>
      <c r="F176" s="94">
        <v>8</v>
      </c>
      <c r="G176" s="22">
        <v>810</v>
      </c>
      <c r="H176" s="94" t="s">
        <v>39</v>
      </c>
    </row>
    <row r="177" spans="1:8" ht="13.5">
      <c r="A177" s="20">
        <v>10</v>
      </c>
      <c r="B177" s="20" t="s">
        <v>214</v>
      </c>
      <c r="C177" s="20" t="s">
        <v>209</v>
      </c>
      <c r="D177" s="94">
        <v>28</v>
      </c>
      <c r="E177" s="22">
        <v>2200</v>
      </c>
      <c r="F177" s="94">
        <v>28</v>
      </c>
      <c r="G177" s="22">
        <v>2200</v>
      </c>
      <c r="H177" s="94" t="s">
        <v>39</v>
      </c>
    </row>
    <row r="178" spans="1:8" ht="13.5">
      <c r="A178" s="20">
        <v>11</v>
      </c>
      <c r="B178" s="20" t="s">
        <v>215</v>
      </c>
      <c r="C178" s="20" t="s">
        <v>209</v>
      </c>
      <c r="D178" s="94">
        <v>12</v>
      </c>
      <c r="E178" s="22">
        <v>720</v>
      </c>
      <c r="F178" s="94">
        <v>12</v>
      </c>
      <c r="G178" s="22">
        <v>720</v>
      </c>
      <c r="H178" s="94" t="s">
        <v>39</v>
      </c>
    </row>
    <row r="179" spans="1:8" ht="13.5">
      <c r="A179" s="133" t="s">
        <v>216</v>
      </c>
      <c r="B179" s="133"/>
      <c r="C179" s="133"/>
      <c r="D179" s="17">
        <f>SUM(D180:D206)</f>
        <v>970</v>
      </c>
      <c r="E179" s="18">
        <f>SUM(E180:E206)</f>
        <v>55124</v>
      </c>
      <c r="F179" s="17">
        <f>SUM(F180:F206)</f>
        <v>970</v>
      </c>
      <c r="G179" s="18">
        <f>SUM(G180:G206)</f>
        <v>55124</v>
      </c>
      <c r="H179" s="17"/>
    </row>
    <row r="180" spans="1:8" ht="13.5">
      <c r="A180" s="20">
        <v>12</v>
      </c>
      <c r="B180" s="20" t="s">
        <v>217</v>
      </c>
      <c r="C180" s="20" t="s">
        <v>218</v>
      </c>
      <c r="D180" s="20">
        <v>20</v>
      </c>
      <c r="E180" s="22">
        <v>1183</v>
      </c>
      <c r="F180" s="22">
        <v>20</v>
      </c>
      <c r="G180" s="22">
        <v>1183</v>
      </c>
      <c r="H180" s="22" t="s">
        <v>39</v>
      </c>
    </row>
    <row r="181" spans="1:8" ht="13.5">
      <c r="A181" s="20">
        <v>13</v>
      </c>
      <c r="B181" s="20" t="s">
        <v>219</v>
      </c>
      <c r="C181" s="20" t="s">
        <v>218</v>
      </c>
      <c r="D181" s="20">
        <v>32</v>
      </c>
      <c r="E181" s="22">
        <v>1520</v>
      </c>
      <c r="F181" s="22">
        <v>32</v>
      </c>
      <c r="G181" s="22">
        <v>1520</v>
      </c>
      <c r="H181" s="22" t="s">
        <v>39</v>
      </c>
    </row>
    <row r="182" spans="1:8" ht="13.5">
      <c r="A182" s="20">
        <v>14</v>
      </c>
      <c r="B182" s="20" t="s">
        <v>220</v>
      </c>
      <c r="C182" s="20" t="s">
        <v>218</v>
      </c>
      <c r="D182" s="20">
        <v>148</v>
      </c>
      <c r="E182" s="22">
        <v>8602</v>
      </c>
      <c r="F182" s="22">
        <v>148</v>
      </c>
      <c r="G182" s="22">
        <v>8602</v>
      </c>
      <c r="H182" s="22" t="s">
        <v>39</v>
      </c>
    </row>
    <row r="183" spans="1:8" ht="13.5">
      <c r="A183" s="20">
        <v>15</v>
      </c>
      <c r="B183" s="20" t="s">
        <v>221</v>
      </c>
      <c r="C183" s="20" t="s">
        <v>218</v>
      </c>
      <c r="D183" s="20">
        <v>24</v>
      </c>
      <c r="E183" s="22">
        <v>1467</v>
      </c>
      <c r="F183" s="22">
        <v>24</v>
      </c>
      <c r="G183" s="22">
        <v>1467</v>
      </c>
      <c r="H183" s="22" t="s">
        <v>39</v>
      </c>
    </row>
    <row r="184" spans="1:8" ht="13.5">
      <c r="A184" s="20">
        <v>16</v>
      </c>
      <c r="B184" s="20" t="s">
        <v>222</v>
      </c>
      <c r="C184" s="20" t="s">
        <v>218</v>
      </c>
      <c r="D184" s="20">
        <v>23</v>
      </c>
      <c r="E184" s="22">
        <v>1593</v>
      </c>
      <c r="F184" s="22">
        <v>23</v>
      </c>
      <c r="G184" s="22">
        <v>1593</v>
      </c>
      <c r="H184" s="22" t="s">
        <v>39</v>
      </c>
    </row>
    <row r="185" spans="1:8" ht="13.5">
      <c r="A185" s="20">
        <v>17</v>
      </c>
      <c r="B185" s="20" t="s">
        <v>223</v>
      </c>
      <c r="C185" s="20" t="s">
        <v>218</v>
      </c>
      <c r="D185" s="20">
        <v>20</v>
      </c>
      <c r="E185" s="22">
        <v>1120</v>
      </c>
      <c r="F185" s="22">
        <v>20</v>
      </c>
      <c r="G185" s="22">
        <v>1120</v>
      </c>
      <c r="H185" s="22" t="s">
        <v>39</v>
      </c>
    </row>
    <row r="186" spans="1:8" ht="13.5">
      <c r="A186" s="20">
        <v>18</v>
      </c>
      <c r="B186" s="20" t="s">
        <v>224</v>
      </c>
      <c r="C186" s="20" t="s">
        <v>218</v>
      </c>
      <c r="D186" s="94">
        <v>54</v>
      </c>
      <c r="E186" s="22">
        <v>3366</v>
      </c>
      <c r="F186" s="22">
        <v>54</v>
      </c>
      <c r="G186" s="22">
        <v>3366</v>
      </c>
      <c r="H186" s="22" t="s">
        <v>39</v>
      </c>
    </row>
    <row r="187" spans="1:8" ht="13.5">
      <c r="A187" s="20">
        <v>19</v>
      </c>
      <c r="B187" s="20" t="s">
        <v>220</v>
      </c>
      <c r="C187" s="20" t="s">
        <v>218</v>
      </c>
      <c r="D187" s="94">
        <v>10</v>
      </c>
      <c r="E187" s="22">
        <v>625</v>
      </c>
      <c r="F187" s="22">
        <v>10</v>
      </c>
      <c r="G187" s="22">
        <v>625</v>
      </c>
      <c r="H187" s="22" t="s">
        <v>39</v>
      </c>
    </row>
    <row r="188" spans="1:8" ht="13.5">
      <c r="A188" s="20">
        <v>20</v>
      </c>
      <c r="B188" s="20" t="s">
        <v>222</v>
      </c>
      <c r="C188" s="20" t="s">
        <v>218</v>
      </c>
      <c r="D188" s="94">
        <v>57</v>
      </c>
      <c r="E188" s="22">
        <v>2537</v>
      </c>
      <c r="F188" s="22">
        <v>57</v>
      </c>
      <c r="G188" s="22">
        <v>2537</v>
      </c>
      <c r="H188" s="22" t="s">
        <v>39</v>
      </c>
    </row>
    <row r="189" spans="1:8" ht="13.5">
      <c r="A189" s="20">
        <v>21</v>
      </c>
      <c r="B189" s="20" t="s">
        <v>221</v>
      </c>
      <c r="C189" s="20" t="s">
        <v>218</v>
      </c>
      <c r="D189" s="94">
        <v>113</v>
      </c>
      <c r="E189" s="22">
        <v>5056</v>
      </c>
      <c r="F189" s="20">
        <v>113</v>
      </c>
      <c r="G189" s="22">
        <v>5056</v>
      </c>
      <c r="H189" s="22" t="s">
        <v>39</v>
      </c>
    </row>
    <row r="190" spans="1:8" ht="13.5">
      <c r="A190" s="20">
        <v>22</v>
      </c>
      <c r="B190" s="20" t="s">
        <v>225</v>
      </c>
      <c r="C190" s="20" t="s">
        <v>218</v>
      </c>
      <c r="D190" s="94">
        <v>32</v>
      </c>
      <c r="E190" s="22">
        <v>1038</v>
      </c>
      <c r="F190" s="20">
        <v>32</v>
      </c>
      <c r="G190" s="22">
        <v>1038</v>
      </c>
      <c r="H190" s="22" t="s">
        <v>39</v>
      </c>
    </row>
    <row r="191" spans="1:8" ht="13.5">
      <c r="A191" s="20">
        <v>23</v>
      </c>
      <c r="B191" s="20" t="s">
        <v>226</v>
      </c>
      <c r="C191" s="20" t="s">
        <v>218</v>
      </c>
      <c r="D191" s="94">
        <v>56</v>
      </c>
      <c r="E191" s="22">
        <v>2880</v>
      </c>
      <c r="F191" s="22">
        <v>56</v>
      </c>
      <c r="G191" s="22">
        <v>2880</v>
      </c>
      <c r="H191" s="22" t="s">
        <v>39</v>
      </c>
    </row>
    <row r="192" spans="1:8" ht="13.5">
      <c r="A192" s="20">
        <v>24</v>
      </c>
      <c r="B192" s="20" t="s">
        <v>227</v>
      </c>
      <c r="C192" s="20" t="s">
        <v>218</v>
      </c>
      <c r="D192" s="20">
        <v>24</v>
      </c>
      <c r="E192" s="22">
        <v>1800</v>
      </c>
      <c r="F192" s="22">
        <v>24</v>
      </c>
      <c r="G192" s="22">
        <v>1800</v>
      </c>
      <c r="H192" s="22" t="s">
        <v>39</v>
      </c>
    </row>
    <row r="193" spans="1:8" ht="13.5">
      <c r="A193" s="20">
        <v>25</v>
      </c>
      <c r="B193" s="20" t="s">
        <v>228</v>
      </c>
      <c r="C193" s="20" t="s">
        <v>218</v>
      </c>
      <c r="D193" s="94">
        <v>38</v>
      </c>
      <c r="E193" s="22">
        <v>1710</v>
      </c>
      <c r="F193" s="22">
        <v>38</v>
      </c>
      <c r="G193" s="22">
        <v>1710</v>
      </c>
      <c r="H193" s="22" t="s">
        <v>39</v>
      </c>
    </row>
    <row r="194" spans="1:8" ht="13.5">
      <c r="A194" s="20">
        <v>26</v>
      </c>
      <c r="B194" s="20" t="s">
        <v>229</v>
      </c>
      <c r="C194" s="20" t="s">
        <v>218</v>
      </c>
      <c r="D194" s="94">
        <v>32</v>
      </c>
      <c r="E194" s="22">
        <v>1600</v>
      </c>
      <c r="F194" s="22">
        <v>32</v>
      </c>
      <c r="G194" s="22">
        <v>1600</v>
      </c>
      <c r="H194" s="22" t="s">
        <v>39</v>
      </c>
    </row>
    <row r="195" spans="1:8" ht="13.5">
      <c r="A195" s="20">
        <v>27</v>
      </c>
      <c r="B195" s="20" t="s">
        <v>224</v>
      </c>
      <c r="C195" s="20" t="s">
        <v>218</v>
      </c>
      <c r="D195" s="94">
        <v>110</v>
      </c>
      <c r="E195" s="22">
        <v>7253</v>
      </c>
      <c r="F195" s="20">
        <v>110</v>
      </c>
      <c r="G195" s="22">
        <v>7253</v>
      </c>
      <c r="H195" s="22" t="s">
        <v>39</v>
      </c>
    </row>
    <row r="196" spans="1:8" ht="13.5">
      <c r="A196" s="20">
        <v>28</v>
      </c>
      <c r="B196" s="20" t="s">
        <v>230</v>
      </c>
      <c r="C196" s="20" t="s">
        <v>218</v>
      </c>
      <c r="D196" s="94">
        <v>31</v>
      </c>
      <c r="E196" s="22">
        <v>1592</v>
      </c>
      <c r="F196" s="22">
        <v>31</v>
      </c>
      <c r="G196" s="22">
        <v>1592</v>
      </c>
      <c r="H196" s="22" t="s">
        <v>39</v>
      </c>
    </row>
    <row r="197" spans="1:8" ht="13.5">
      <c r="A197" s="20">
        <v>29</v>
      </c>
      <c r="B197" s="20" t="s">
        <v>231</v>
      </c>
      <c r="C197" s="20" t="s">
        <v>218</v>
      </c>
      <c r="D197" s="94">
        <v>5</v>
      </c>
      <c r="E197" s="22">
        <v>519</v>
      </c>
      <c r="F197" s="22">
        <v>5</v>
      </c>
      <c r="G197" s="22">
        <v>519</v>
      </c>
      <c r="H197" s="22" t="s">
        <v>39</v>
      </c>
    </row>
    <row r="198" spans="1:8" ht="13.5">
      <c r="A198" s="20">
        <v>30</v>
      </c>
      <c r="B198" s="20" t="s">
        <v>232</v>
      </c>
      <c r="C198" s="20" t="s">
        <v>218</v>
      </c>
      <c r="D198" s="94">
        <v>16</v>
      </c>
      <c r="E198" s="22">
        <v>1156</v>
      </c>
      <c r="F198" s="22">
        <v>16</v>
      </c>
      <c r="G198" s="22">
        <v>1156</v>
      </c>
      <c r="H198" s="22" t="s">
        <v>39</v>
      </c>
    </row>
    <row r="199" spans="1:8" ht="13.5">
      <c r="A199" s="20">
        <v>31</v>
      </c>
      <c r="B199" s="20" t="s">
        <v>230</v>
      </c>
      <c r="C199" s="20" t="s">
        <v>218</v>
      </c>
      <c r="D199" s="94">
        <v>32</v>
      </c>
      <c r="E199" s="22">
        <v>2030</v>
      </c>
      <c r="F199" s="20">
        <v>32</v>
      </c>
      <c r="G199" s="22">
        <v>2030</v>
      </c>
      <c r="H199" s="22" t="s">
        <v>39</v>
      </c>
    </row>
    <row r="200" spans="1:8" ht="13.5">
      <c r="A200" s="20">
        <v>32</v>
      </c>
      <c r="B200" s="20" t="s">
        <v>233</v>
      </c>
      <c r="C200" s="20" t="s">
        <v>218</v>
      </c>
      <c r="D200" s="94">
        <v>23</v>
      </c>
      <c r="E200" s="22">
        <v>1253</v>
      </c>
      <c r="F200" s="22">
        <v>23</v>
      </c>
      <c r="G200" s="22">
        <v>1253</v>
      </c>
      <c r="H200" s="22" t="s">
        <v>39</v>
      </c>
    </row>
    <row r="201" spans="1:8" ht="13.5">
      <c r="A201" s="20">
        <v>33</v>
      </c>
      <c r="B201" s="20" t="s">
        <v>234</v>
      </c>
      <c r="C201" s="20" t="s">
        <v>218</v>
      </c>
      <c r="D201" s="94">
        <v>9</v>
      </c>
      <c r="E201" s="22">
        <v>671</v>
      </c>
      <c r="F201" s="20">
        <v>9</v>
      </c>
      <c r="G201" s="22">
        <v>671</v>
      </c>
      <c r="H201" s="22" t="s">
        <v>39</v>
      </c>
    </row>
    <row r="202" spans="1:8" ht="13.5">
      <c r="A202" s="20">
        <v>34</v>
      </c>
      <c r="B202" s="20" t="s">
        <v>235</v>
      </c>
      <c r="C202" s="20" t="s">
        <v>218</v>
      </c>
      <c r="D202" s="94">
        <v>9</v>
      </c>
      <c r="E202" s="22">
        <v>850</v>
      </c>
      <c r="F202" s="22">
        <v>9</v>
      </c>
      <c r="G202" s="22">
        <v>850</v>
      </c>
      <c r="H202" s="22" t="s">
        <v>39</v>
      </c>
    </row>
    <row r="203" spans="1:8" ht="13.5">
      <c r="A203" s="20">
        <v>35</v>
      </c>
      <c r="B203" s="20" t="s">
        <v>236</v>
      </c>
      <c r="C203" s="20" t="s">
        <v>218</v>
      </c>
      <c r="D203" s="94">
        <v>16</v>
      </c>
      <c r="E203" s="22">
        <v>960</v>
      </c>
      <c r="F203" s="22">
        <v>16</v>
      </c>
      <c r="G203" s="22">
        <v>960</v>
      </c>
      <c r="H203" s="22" t="s">
        <v>39</v>
      </c>
    </row>
    <row r="204" spans="1:8" ht="13.5">
      <c r="A204" s="20">
        <v>36</v>
      </c>
      <c r="B204" s="20" t="s">
        <v>237</v>
      </c>
      <c r="C204" s="20" t="s">
        <v>218</v>
      </c>
      <c r="D204" s="94">
        <v>18</v>
      </c>
      <c r="E204" s="22">
        <v>1482</v>
      </c>
      <c r="F204" s="22">
        <v>18</v>
      </c>
      <c r="G204" s="22">
        <v>1482</v>
      </c>
      <c r="H204" s="22" t="s">
        <v>39</v>
      </c>
    </row>
    <row r="205" spans="1:8" ht="13.5">
      <c r="A205" s="20">
        <v>37</v>
      </c>
      <c r="B205" s="20" t="s">
        <v>238</v>
      </c>
      <c r="C205" s="20" t="s">
        <v>218</v>
      </c>
      <c r="D205" s="94">
        <v>16</v>
      </c>
      <c r="E205" s="22">
        <v>1097</v>
      </c>
      <c r="F205" s="22">
        <v>16</v>
      </c>
      <c r="G205" s="22">
        <v>1097</v>
      </c>
      <c r="H205" s="22" t="s">
        <v>39</v>
      </c>
    </row>
    <row r="206" spans="1:8" ht="13.5">
      <c r="A206" s="20">
        <v>38</v>
      </c>
      <c r="B206" s="20" t="s">
        <v>239</v>
      </c>
      <c r="C206" s="20" t="s">
        <v>218</v>
      </c>
      <c r="D206" s="20">
        <v>2</v>
      </c>
      <c r="E206" s="22">
        <v>164</v>
      </c>
      <c r="F206" s="20">
        <v>2</v>
      </c>
      <c r="G206" s="22">
        <v>164</v>
      </c>
      <c r="H206" s="20" t="s">
        <v>39</v>
      </c>
    </row>
    <row r="207" spans="1:8" ht="13.5">
      <c r="A207" s="133" t="s">
        <v>240</v>
      </c>
      <c r="B207" s="133"/>
      <c r="C207" s="133"/>
      <c r="D207" s="17">
        <f>D208</f>
        <v>50</v>
      </c>
      <c r="E207" s="18">
        <f>E208</f>
        <v>2790</v>
      </c>
      <c r="F207" s="17">
        <f>F208</f>
        <v>50</v>
      </c>
      <c r="G207" s="18">
        <f>G208</f>
        <v>0</v>
      </c>
      <c r="H207" s="17"/>
    </row>
    <row r="208" spans="1:8" ht="13.5">
      <c r="A208" s="20">
        <v>39</v>
      </c>
      <c r="B208" s="20" t="s">
        <v>241</v>
      </c>
      <c r="C208" s="20" t="s">
        <v>242</v>
      </c>
      <c r="D208" s="20">
        <v>50</v>
      </c>
      <c r="E208" s="22">
        <v>2790</v>
      </c>
      <c r="F208" s="20">
        <v>50</v>
      </c>
      <c r="G208" s="22"/>
      <c r="H208" s="94" t="s">
        <v>39</v>
      </c>
    </row>
    <row r="209" spans="1:8" ht="13.5">
      <c r="A209" s="133" t="s">
        <v>243</v>
      </c>
      <c r="B209" s="133"/>
      <c r="C209" s="133"/>
      <c r="D209" s="17">
        <f>D210+D212</f>
        <v>1260</v>
      </c>
      <c r="E209" s="18">
        <f>E210+E212</f>
        <v>118140</v>
      </c>
      <c r="F209" s="17">
        <f>F210+F212</f>
        <v>1260</v>
      </c>
      <c r="G209" s="18">
        <f>G210+G212</f>
        <v>28000</v>
      </c>
      <c r="H209" s="17"/>
    </row>
    <row r="210" spans="1:8" ht="13.5">
      <c r="A210" s="133" t="s">
        <v>13</v>
      </c>
      <c r="B210" s="133"/>
      <c r="C210" s="133"/>
      <c r="D210" s="17">
        <f>D211</f>
        <v>1000</v>
      </c>
      <c r="E210" s="18">
        <f>E211</f>
        <v>100000</v>
      </c>
      <c r="F210" s="17">
        <f>F211</f>
        <v>1000</v>
      </c>
      <c r="G210" s="18">
        <f>G211</f>
        <v>0</v>
      </c>
      <c r="H210" s="17"/>
    </row>
    <row r="211" spans="1:8" ht="13.5">
      <c r="A211" s="20">
        <v>1</v>
      </c>
      <c r="B211" s="20" t="s">
        <v>244</v>
      </c>
      <c r="C211" s="20" t="s">
        <v>139</v>
      </c>
      <c r="D211" s="20">
        <v>1000</v>
      </c>
      <c r="E211" s="22">
        <v>100000</v>
      </c>
      <c r="F211" s="128">
        <v>1000</v>
      </c>
      <c r="G211" s="22"/>
      <c r="H211" s="128" t="s">
        <v>39</v>
      </c>
    </row>
    <row r="212" spans="1:8" ht="13.5">
      <c r="A212" s="138" t="s">
        <v>245</v>
      </c>
      <c r="B212" s="139"/>
      <c r="C212" s="140"/>
      <c r="D212" s="17">
        <f>D213</f>
        <v>260</v>
      </c>
      <c r="E212" s="18">
        <f>E213</f>
        <v>18140</v>
      </c>
      <c r="F212" s="56">
        <f>F213</f>
        <v>260</v>
      </c>
      <c r="G212" s="18">
        <f>G213</f>
        <v>28000</v>
      </c>
      <c r="H212" s="56"/>
    </row>
    <row r="213" spans="1:8" ht="13.5">
      <c r="A213" s="20">
        <v>2</v>
      </c>
      <c r="B213" s="20" t="s">
        <v>246</v>
      </c>
      <c r="C213" s="20" t="s">
        <v>247</v>
      </c>
      <c r="D213" s="20">
        <v>260</v>
      </c>
      <c r="E213" s="22">
        <v>18140</v>
      </c>
      <c r="F213" s="128">
        <v>260</v>
      </c>
      <c r="G213" s="22">
        <v>28000</v>
      </c>
      <c r="H213" s="128" t="s">
        <v>39</v>
      </c>
    </row>
    <row r="214" spans="1:8" ht="13.5">
      <c r="A214" s="133" t="s">
        <v>248</v>
      </c>
      <c r="B214" s="133"/>
      <c r="C214" s="133"/>
      <c r="D214" s="17">
        <f>D215+D217</f>
        <v>1827</v>
      </c>
      <c r="E214" s="18">
        <f>E215+E217</f>
        <v>48000</v>
      </c>
      <c r="F214" s="17">
        <f>F215+F217</f>
        <v>1827</v>
      </c>
      <c r="G214" s="18">
        <f>G215+G217</f>
        <v>66000</v>
      </c>
      <c r="H214" s="17"/>
    </row>
    <row r="215" spans="1:8" ht="13.5">
      <c r="A215" s="141" t="s">
        <v>13</v>
      </c>
      <c r="B215" s="142"/>
      <c r="C215" s="143"/>
      <c r="D215" s="17">
        <f>D216</f>
        <v>1227</v>
      </c>
      <c r="E215" s="18">
        <f>E216</f>
        <v>0</v>
      </c>
      <c r="F215" s="17">
        <f>F216</f>
        <v>1227</v>
      </c>
      <c r="G215" s="18">
        <f>G216</f>
        <v>0</v>
      </c>
      <c r="H215" s="17"/>
    </row>
    <row r="216" spans="1:8" ht="13.5">
      <c r="A216" s="27">
        <v>1</v>
      </c>
      <c r="B216" s="27" t="s">
        <v>249</v>
      </c>
      <c r="C216" s="27" t="s">
        <v>139</v>
      </c>
      <c r="D216" s="27">
        <v>1227</v>
      </c>
      <c r="E216" s="40">
        <v>0</v>
      </c>
      <c r="F216" s="27">
        <v>1227</v>
      </c>
      <c r="G216" s="40">
        <v>0</v>
      </c>
      <c r="H216" s="27" t="s">
        <v>16</v>
      </c>
    </row>
    <row r="217" spans="1:8" ht="13.5">
      <c r="A217" s="133" t="s">
        <v>250</v>
      </c>
      <c r="B217" s="133"/>
      <c r="C217" s="133"/>
      <c r="D217" s="17">
        <f>D218</f>
        <v>600</v>
      </c>
      <c r="E217" s="18">
        <f>E218</f>
        <v>48000</v>
      </c>
      <c r="F217" s="17">
        <f>F218</f>
        <v>600</v>
      </c>
      <c r="G217" s="18">
        <f>G218</f>
        <v>66000</v>
      </c>
      <c r="H217" s="17"/>
    </row>
    <row r="218" spans="1:8" ht="13.5">
      <c r="A218" s="27">
        <v>2</v>
      </c>
      <c r="B218" s="27" t="s">
        <v>251</v>
      </c>
      <c r="C218" s="27" t="s">
        <v>252</v>
      </c>
      <c r="D218" s="27">
        <v>600</v>
      </c>
      <c r="E218" s="40">
        <v>48000</v>
      </c>
      <c r="F218" s="42">
        <v>600</v>
      </c>
      <c r="G218" s="40">
        <v>66000</v>
      </c>
      <c r="H218" s="42" t="s">
        <v>16</v>
      </c>
    </row>
    <row r="219" spans="1:8" ht="13.5">
      <c r="A219" s="133" t="s">
        <v>253</v>
      </c>
      <c r="B219" s="133"/>
      <c r="C219" s="133"/>
      <c r="D219" s="17">
        <v>912</v>
      </c>
      <c r="E219" s="18">
        <v>141060</v>
      </c>
      <c r="F219" s="17">
        <f>SUM(F220:F221)</f>
        <v>912</v>
      </c>
      <c r="G219" s="18">
        <f>SUM(G220:G221)</f>
        <v>42598</v>
      </c>
      <c r="H219" s="17"/>
    </row>
    <row r="220" spans="1:8" ht="13.5">
      <c r="A220" s="20">
        <v>1</v>
      </c>
      <c r="B220" s="20" t="s">
        <v>254</v>
      </c>
      <c r="C220" s="20" t="s">
        <v>255</v>
      </c>
      <c r="D220" s="20">
        <v>142</v>
      </c>
      <c r="E220" s="22">
        <v>5835</v>
      </c>
      <c r="F220" s="20">
        <v>792</v>
      </c>
      <c r="G220" s="22">
        <v>40397</v>
      </c>
      <c r="H220" s="22" t="s">
        <v>16</v>
      </c>
    </row>
    <row r="221" spans="1:8" ht="13.5">
      <c r="A221" s="20">
        <v>2</v>
      </c>
      <c r="B221" s="20" t="s">
        <v>256</v>
      </c>
      <c r="C221" s="20" t="s">
        <v>255</v>
      </c>
      <c r="D221" s="20">
        <v>84</v>
      </c>
      <c r="E221" s="22">
        <v>4995</v>
      </c>
      <c r="F221" s="20">
        <v>120</v>
      </c>
      <c r="G221" s="22">
        <v>2201</v>
      </c>
      <c r="H221" s="22" t="s">
        <v>16</v>
      </c>
    </row>
    <row r="222" spans="1:8" ht="13.5">
      <c r="A222" s="20"/>
      <c r="B222" s="17" t="s">
        <v>257</v>
      </c>
      <c r="C222" s="20"/>
      <c r="D222" s="18">
        <f>SUM(D223)</f>
        <v>660</v>
      </c>
      <c r="E222" s="18"/>
      <c r="F222" s="18">
        <f>SUM(F223)</f>
        <v>660</v>
      </c>
      <c r="G222" s="22"/>
      <c r="H222" s="22"/>
    </row>
    <row r="223" spans="1:8" ht="13.5">
      <c r="A223" s="20">
        <v>1</v>
      </c>
      <c r="B223" s="20" t="s">
        <v>258</v>
      </c>
      <c r="C223" s="20" t="s">
        <v>259</v>
      </c>
      <c r="D223" s="94">
        <v>660</v>
      </c>
      <c r="E223" s="22"/>
      <c r="F223" s="94">
        <v>660</v>
      </c>
      <c r="G223" s="22"/>
      <c r="H223" s="20" t="s">
        <v>16</v>
      </c>
    </row>
    <row r="224" spans="1:8" ht="13.5">
      <c r="A224" s="20"/>
      <c r="B224" s="17" t="s">
        <v>260</v>
      </c>
      <c r="C224" s="20"/>
      <c r="D224" s="18">
        <f>SUM(D225:D230)</f>
        <v>1885</v>
      </c>
      <c r="E224" s="18">
        <f>SUM(E225:E230)</f>
        <v>111720</v>
      </c>
      <c r="F224" s="18">
        <f>SUM(F225:F230)</f>
        <v>1885</v>
      </c>
      <c r="G224" s="18">
        <f>SUM(G225:G230)</f>
        <v>127020</v>
      </c>
      <c r="H224" s="22"/>
    </row>
    <row r="225" spans="1:8" ht="24">
      <c r="A225" s="20">
        <v>1</v>
      </c>
      <c r="B225" s="20" t="s">
        <v>261</v>
      </c>
      <c r="C225" s="20" t="s">
        <v>262</v>
      </c>
      <c r="D225" s="94">
        <v>80</v>
      </c>
      <c r="E225" s="22">
        <v>4800</v>
      </c>
      <c r="F225" s="94">
        <v>80</v>
      </c>
      <c r="G225" s="22">
        <v>4800</v>
      </c>
      <c r="H225" s="20" t="s">
        <v>263</v>
      </c>
    </row>
    <row r="226" spans="1:8" ht="24">
      <c r="A226" s="20">
        <v>2</v>
      </c>
      <c r="B226" s="20" t="s">
        <v>264</v>
      </c>
      <c r="C226" s="20" t="s">
        <v>265</v>
      </c>
      <c r="D226" s="94">
        <v>76</v>
      </c>
      <c r="E226" s="22">
        <v>7200</v>
      </c>
      <c r="F226" s="94">
        <v>76</v>
      </c>
      <c r="G226" s="22">
        <v>22500</v>
      </c>
      <c r="H226" s="20" t="s">
        <v>263</v>
      </c>
    </row>
    <row r="227" spans="1:8" ht="13.5">
      <c r="A227" s="27">
        <v>3</v>
      </c>
      <c r="B227" s="27" t="s">
        <v>266</v>
      </c>
      <c r="C227" s="27" t="s">
        <v>267</v>
      </c>
      <c r="D227" s="42">
        <v>339</v>
      </c>
      <c r="E227" s="40"/>
      <c r="F227" s="42">
        <v>339</v>
      </c>
      <c r="G227" s="40"/>
      <c r="H227" s="27" t="s">
        <v>263</v>
      </c>
    </row>
    <row r="228" spans="1:8" ht="24">
      <c r="A228" s="20">
        <v>4</v>
      </c>
      <c r="B228" s="20" t="s">
        <v>268</v>
      </c>
      <c r="C228" s="20" t="s">
        <v>269</v>
      </c>
      <c r="D228" s="128">
        <v>408</v>
      </c>
      <c r="E228" s="22">
        <v>40800</v>
      </c>
      <c r="F228" s="128">
        <v>408</v>
      </c>
      <c r="G228" s="22">
        <v>40800</v>
      </c>
      <c r="H228" s="20" t="s">
        <v>263</v>
      </c>
    </row>
    <row r="229" spans="1:8" ht="24">
      <c r="A229" s="20">
        <v>5</v>
      </c>
      <c r="B229" s="20" t="s">
        <v>270</v>
      </c>
      <c r="C229" s="20" t="s">
        <v>271</v>
      </c>
      <c r="D229" s="94">
        <v>800</v>
      </c>
      <c r="E229" s="22">
        <v>48000</v>
      </c>
      <c r="F229" s="94">
        <v>800</v>
      </c>
      <c r="G229" s="22">
        <v>48000</v>
      </c>
      <c r="H229" s="20" t="s">
        <v>263</v>
      </c>
    </row>
    <row r="230" spans="1:8" ht="24">
      <c r="A230" s="20">
        <v>6</v>
      </c>
      <c r="B230" s="20" t="s">
        <v>272</v>
      </c>
      <c r="C230" s="20" t="s">
        <v>271</v>
      </c>
      <c r="D230" s="94">
        <v>182</v>
      </c>
      <c r="E230" s="22">
        <v>10920</v>
      </c>
      <c r="F230" s="94">
        <v>182</v>
      </c>
      <c r="G230" s="22">
        <v>10920</v>
      </c>
      <c r="H230" s="20" t="s">
        <v>263</v>
      </c>
    </row>
  </sheetData>
  <sheetProtection/>
  <mergeCells count="54">
    <mergeCell ref="A210:C210"/>
    <mergeCell ref="A212:C212"/>
    <mergeCell ref="A214:C214"/>
    <mergeCell ref="A215:C215"/>
    <mergeCell ref="A217:C217"/>
    <mergeCell ref="A219:C219"/>
    <mergeCell ref="A167:C167"/>
    <mergeCell ref="A169:C169"/>
    <mergeCell ref="A171:C171"/>
    <mergeCell ref="A179:C179"/>
    <mergeCell ref="A207:C207"/>
    <mergeCell ref="A209:C209"/>
    <mergeCell ref="A151:C151"/>
    <mergeCell ref="A158:C158"/>
    <mergeCell ref="A159:C159"/>
    <mergeCell ref="A162:C162"/>
    <mergeCell ref="A163:C163"/>
    <mergeCell ref="A165:C165"/>
    <mergeCell ref="A131:C131"/>
    <mergeCell ref="A133:C133"/>
    <mergeCell ref="A134:C134"/>
    <mergeCell ref="A143:C143"/>
    <mergeCell ref="A145:C145"/>
    <mergeCell ref="A150:C150"/>
    <mergeCell ref="A106:C106"/>
    <mergeCell ref="A107:C107"/>
    <mergeCell ref="A118:C118"/>
    <mergeCell ref="A120:C120"/>
    <mergeCell ref="A121:C121"/>
    <mergeCell ref="A127:C127"/>
    <mergeCell ref="A67:C67"/>
    <mergeCell ref="A73:C73"/>
    <mergeCell ref="A81:C81"/>
    <mergeCell ref="A97:C97"/>
    <mergeCell ref="A99:C99"/>
    <mergeCell ref="A105:C105"/>
    <mergeCell ref="A32:C32"/>
    <mergeCell ref="A33:C33"/>
    <mergeCell ref="A38:C38"/>
    <mergeCell ref="A44:C44"/>
    <mergeCell ref="A60:C60"/>
    <mergeCell ref="A66:C66"/>
    <mergeCell ref="A20:C20"/>
    <mergeCell ref="A22:C22"/>
    <mergeCell ref="A24:C24"/>
    <mergeCell ref="A25:C25"/>
    <mergeCell ref="A28:C28"/>
    <mergeCell ref="A30:C30"/>
    <mergeCell ref="A1:H1"/>
    <mergeCell ref="A2:H2"/>
    <mergeCell ref="A4:C4"/>
    <mergeCell ref="A5:C5"/>
    <mergeCell ref="A6:C6"/>
    <mergeCell ref="A18:C18"/>
  </mergeCells>
  <dataValidations count="1">
    <dataValidation type="list" allowBlank="1" showInputMessage="1" showErrorMessage="1" sqref="H152:H157">
      <formula1>$J$3:$J$4</formula1>
    </dataValidation>
  </dataValidations>
  <printOptions/>
  <pageMargins left="0.75" right="0.51" top="0.59" bottom="1" header="0.51" footer="0.51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4"/>
  <sheetViews>
    <sheetView zoomScaleSheetLayoutView="100" zoomScalePageLayoutView="0" workbookViewId="0" topLeftCell="A1">
      <pane ySplit="3" topLeftCell="A184" activePane="bottomLeft" state="frozen"/>
      <selection pane="topLeft" activeCell="A1" sqref="A1"/>
      <selection pane="bottomLeft" activeCell="H196" sqref="H196:H207"/>
    </sheetView>
  </sheetViews>
  <sheetFormatPr defaultColWidth="9.140625" defaultRowHeight="15"/>
  <cols>
    <col min="1" max="1" width="5.421875" style="2" customWidth="1"/>
    <col min="2" max="2" width="42.421875" style="2" customWidth="1"/>
    <col min="3" max="3" width="7.8515625" style="2" customWidth="1"/>
    <col min="4" max="4" width="9.140625" style="2" customWidth="1"/>
    <col min="5" max="5" width="10.7109375" style="3" customWidth="1"/>
    <col min="6" max="6" width="9.140625" style="2" customWidth="1"/>
    <col min="7" max="7" width="11.28125" style="3" customWidth="1"/>
    <col min="8" max="8" width="10.140625" style="2" customWidth="1"/>
    <col min="9" max="16384" width="9.00390625" style="16" customWidth="1"/>
  </cols>
  <sheetData>
    <row r="1" spans="1:8" ht="20.25">
      <c r="A1" s="129" t="s">
        <v>273</v>
      </c>
      <c r="B1" s="129"/>
      <c r="C1" s="129"/>
      <c r="D1" s="129"/>
      <c r="E1" s="130"/>
      <c r="F1" s="129"/>
      <c r="G1" s="130"/>
      <c r="H1" s="129"/>
    </row>
    <row r="2" spans="1:8" ht="33.75" customHeight="1">
      <c r="A2" s="131" t="s">
        <v>274</v>
      </c>
      <c r="B2" s="131"/>
      <c r="C2" s="131"/>
      <c r="D2" s="131"/>
      <c r="E2" s="132"/>
      <c r="F2" s="131"/>
      <c r="G2" s="132"/>
      <c r="H2" s="131"/>
    </row>
    <row r="3" spans="1:9" ht="24">
      <c r="A3" s="17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7" t="s">
        <v>7</v>
      </c>
      <c r="G3" s="18" t="s">
        <v>8</v>
      </c>
      <c r="H3" s="17" t="s">
        <v>9</v>
      </c>
      <c r="I3" s="72" t="s">
        <v>275</v>
      </c>
    </row>
    <row r="4" spans="1:8" ht="13.5">
      <c r="A4" s="133" t="s">
        <v>10</v>
      </c>
      <c r="B4" s="133"/>
      <c r="C4" s="133"/>
      <c r="D4" s="19">
        <f>SUM(D5,D18,D50,D79,D90,D96,D108,D156,D157,D182,D194,D208,D217,D230,D250,D253)</f>
        <v>47202</v>
      </c>
      <c r="E4" s="18">
        <f>SUM(E5,E18,E50,E79,E90,E96,E108,E156,E157,E182,E194,E208,E217,E230,E250,E253)</f>
        <v>3468575.9433333334</v>
      </c>
      <c r="F4" s="19">
        <f>SUM(F5,F18,F50,F79,F90,F96,F108,F156,F157,F182,F194,F208,F217,F230,F250,F253)</f>
        <v>48197</v>
      </c>
      <c r="G4" s="18">
        <f>SUM(G5,G18,G50,G79,G90,G96,G108,G156,G157,G182,G194,G208,G217,G230,G250,G253)</f>
        <v>3441340.3633333333</v>
      </c>
      <c r="H4" s="19"/>
    </row>
    <row r="5" spans="1:8" ht="13.5">
      <c r="A5" s="133" t="s">
        <v>12</v>
      </c>
      <c r="B5" s="133"/>
      <c r="C5" s="133"/>
      <c r="D5" s="19">
        <f>D6+D16</f>
        <v>4722</v>
      </c>
      <c r="E5" s="18">
        <f>E6+E16</f>
        <v>0</v>
      </c>
      <c r="F5" s="19">
        <f>F6+F16</f>
        <v>4722</v>
      </c>
      <c r="G5" s="18"/>
      <c r="H5" s="17"/>
    </row>
    <row r="6" spans="1:8" ht="13.5">
      <c r="A6" s="133" t="s">
        <v>13</v>
      </c>
      <c r="B6" s="133"/>
      <c r="C6" s="133"/>
      <c r="D6" s="19">
        <f>SUM(D7:D15)</f>
        <v>4357</v>
      </c>
      <c r="E6" s="18">
        <f>SUM(E7:E15)</f>
        <v>0</v>
      </c>
      <c r="F6" s="19">
        <f>SUM(F7:F15)</f>
        <v>4357</v>
      </c>
      <c r="G6" s="18"/>
      <c r="H6" s="17"/>
    </row>
    <row r="7" spans="1:8" ht="13.5">
      <c r="A7" s="20">
        <v>1</v>
      </c>
      <c r="B7" s="21" t="s">
        <v>276</v>
      </c>
      <c r="C7" s="21" t="s">
        <v>15</v>
      </c>
      <c r="D7" s="21">
        <v>489</v>
      </c>
      <c r="E7" s="22"/>
      <c r="F7" s="21">
        <v>489</v>
      </c>
      <c r="G7" s="22"/>
      <c r="H7" s="20" t="s">
        <v>39</v>
      </c>
    </row>
    <row r="8" spans="1:8" ht="13.5">
      <c r="A8" s="20">
        <v>2</v>
      </c>
      <c r="B8" s="23" t="s">
        <v>277</v>
      </c>
      <c r="C8" s="24" t="s">
        <v>15</v>
      </c>
      <c r="D8" s="25">
        <v>660</v>
      </c>
      <c r="E8" s="22"/>
      <c r="F8" s="25">
        <v>660</v>
      </c>
      <c r="G8" s="22"/>
      <c r="H8" s="20" t="s">
        <v>16</v>
      </c>
    </row>
    <row r="9" spans="1:8" ht="13.5">
      <c r="A9" s="20">
        <v>3</v>
      </c>
      <c r="B9" s="21" t="s">
        <v>278</v>
      </c>
      <c r="C9" s="24" t="s">
        <v>279</v>
      </c>
      <c r="D9" s="26">
        <v>500</v>
      </c>
      <c r="E9" s="22"/>
      <c r="F9" s="26">
        <v>500</v>
      </c>
      <c r="G9" s="22"/>
      <c r="H9" s="20" t="s">
        <v>16</v>
      </c>
    </row>
    <row r="10" spans="1:8" ht="13.5">
      <c r="A10" s="20">
        <v>4</v>
      </c>
      <c r="B10" s="27" t="s">
        <v>280</v>
      </c>
      <c r="C10" s="27" t="s">
        <v>279</v>
      </c>
      <c r="D10" s="27">
        <v>108</v>
      </c>
      <c r="E10" s="22"/>
      <c r="F10" s="27">
        <v>108</v>
      </c>
      <c r="G10" s="22"/>
      <c r="H10" s="20" t="s">
        <v>39</v>
      </c>
    </row>
    <row r="11" spans="1:8" ht="13.5">
      <c r="A11" s="20">
        <v>5</v>
      </c>
      <c r="B11" s="21" t="s">
        <v>281</v>
      </c>
      <c r="C11" s="21" t="s">
        <v>282</v>
      </c>
      <c r="D11" s="20">
        <v>648</v>
      </c>
      <c r="E11" s="22"/>
      <c r="F11" s="20">
        <v>648</v>
      </c>
      <c r="G11" s="22"/>
      <c r="H11" s="20" t="s">
        <v>16</v>
      </c>
    </row>
    <row r="12" spans="1:8" ht="24">
      <c r="A12" s="20">
        <v>6</v>
      </c>
      <c r="B12" s="27" t="s">
        <v>283</v>
      </c>
      <c r="C12" s="28" t="s">
        <v>284</v>
      </c>
      <c r="D12" s="27">
        <v>865</v>
      </c>
      <c r="E12" s="22"/>
      <c r="F12" s="27">
        <v>865</v>
      </c>
      <c r="G12" s="22"/>
      <c r="H12" s="20" t="s">
        <v>16</v>
      </c>
    </row>
    <row r="13" spans="1:8" ht="24">
      <c r="A13" s="20">
        <v>7</v>
      </c>
      <c r="B13" s="27" t="s">
        <v>285</v>
      </c>
      <c r="C13" s="28" t="s">
        <v>284</v>
      </c>
      <c r="D13" s="27">
        <v>225</v>
      </c>
      <c r="E13" s="22"/>
      <c r="F13" s="27">
        <v>225</v>
      </c>
      <c r="G13" s="22"/>
      <c r="H13" s="20" t="s">
        <v>16</v>
      </c>
    </row>
    <row r="14" spans="1:8" ht="24">
      <c r="A14" s="20">
        <v>8</v>
      </c>
      <c r="B14" s="27" t="s">
        <v>286</v>
      </c>
      <c r="C14" s="28" t="s">
        <v>284</v>
      </c>
      <c r="D14" s="27">
        <v>527</v>
      </c>
      <c r="E14" s="22"/>
      <c r="F14" s="27">
        <v>527</v>
      </c>
      <c r="G14" s="22"/>
      <c r="H14" s="20" t="s">
        <v>16</v>
      </c>
    </row>
    <row r="15" spans="1:8" ht="13.5">
      <c r="A15" s="20">
        <v>9</v>
      </c>
      <c r="B15" s="21" t="s">
        <v>287</v>
      </c>
      <c r="C15" s="28" t="s">
        <v>284</v>
      </c>
      <c r="D15" s="21">
        <v>335</v>
      </c>
      <c r="E15" s="22"/>
      <c r="F15" s="21">
        <v>335</v>
      </c>
      <c r="G15" s="22"/>
      <c r="H15" s="20" t="s">
        <v>39</v>
      </c>
    </row>
    <row r="16" spans="1:8" ht="13.5">
      <c r="A16" s="141" t="s">
        <v>30</v>
      </c>
      <c r="B16" s="142"/>
      <c r="C16" s="143"/>
      <c r="D16" s="32">
        <v>365</v>
      </c>
      <c r="E16" s="18"/>
      <c r="F16" s="33">
        <v>365</v>
      </c>
      <c r="G16" s="18"/>
      <c r="H16" s="17"/>
    </row>
    <row r="17" spans="1:8" ht="13.5">
      <c r="A17" s="20">
        <v>10</v>
      </c>
      <c r="B17" s="25" t="s">
        <v>288</v>
      </c>
      <c r="C17" s="25" t="s">
        <v>32</v>
      </c>
      <c r="D17" s="25">
        <v>365</v>
      </c>
      <c r="E17" s="22"/>
      <c r="F17" s="25">
        <v>365</v>
      </c>
      <c r="G17" s="22"/>
      <c r="H17" s="20" t="s">
        <v>39</v>
      </c>
    </row>
    <row r="18" spans="1:8" ht="13.5">
      <c r="A18" s="133" t="s">
        <v>40</v>
      </c>
      <c r="B18" s="133"/>
      <c r="C18" s="133"/>
      <c r="D18" s="18">
        <f>D19+D32+D35+D38+D43+D45+D48</f>
        <v>8369</v>
      </c>
      <c r="E18" s="18">
        <f>E19+E32+E35+E38+E43+E45+E48</f>
        <v>1289451.2333333334</v>
      </c>
      <c r="F18" s="18">
        <f>F19+F32+F35+F38+F43+F45+F48</f>
        <v>8369</v>
      </c>
      <c r="G18" s="18">
        <f>G19+G32+G35+G38+G43+G45+G48</f>
        <v>1340979.2333333334</v>
      </c>
      <c r="H18" s="18">
        <f>H19+H32+H35+H38+H43+H45+H48</f>
        <v>0</v>
      </c>
    </row>
    <row r="19" spans="1:8" ht="13.5">
      <c r="A19" s="133" t="s">
        <v>13</v>
      </c>
      <c r="B19" s="133"/>
      <c r="C19" s="133"/>
      <c r="D19" s="17">
        <f>SUM(D20:D31)</f>
        <v>4426</v>
      </c>
      <c r="E19" s="18">
        <f>SUM(E20:E31)</f>
        <v>738039.2333333334</v>
      </c>
      <c r="F19" s="17">
        <f>SUM(F20:F31)</f>
        <v>4426</v>
      </c>
      <c r="G19" s="18">
        <f>SUM(G20:G31)</f>
        <v>738039.2333333334</v>
      </c>
      <c r="H19" s="17">
        <f>SUM(H20:H31)</f>
        <v>0</v>
      </c>
    </row>
    <row r="20" spans="1:8" ht="13.5">
      <c r="A20" s="34">
        <v>1</v>
      </c>
      <c r="B20" s="35" t="s">
        <v>289</v>
      </c>
      <c r="C20" s="36" t="s">
        <v>290</v>
      </c>
      <c r="D20" s="37">
        <v>168</v>
      </c>
      <c r="E20" s="38">
        <v>10383.8</v>
      </c>
      <c r="F20" s="37">
        <v>168</v>
      </c>
      <c r="G20" s="38">
        <v>10383.8</v>
      </c>
      <c r="H20" s="37" t="s">
        <v>16</v>
      </c>
    </row>
    <row r="21" spans="1:8" ht="13.5">
      <c r="A21" s="34">
        <v>2</v>
      </c>
      <c r="B21" s="37" t="s">
        <v>291</v>
      </c>
      <c r="C21" s="36" t="s">
        <v>290</v>
      </c>
      <c r="D21" s="37">
        <v>383</v>
      </c>
      <c r="E21" s="38">
        <v>24766.81</v>
      </c>
      <c r="F21" s="37">
        <v>383</v>
      </c>
      <c r="G21" s="38">
        <v>24766.81</v>
      </c>
      <c r="H21" s="37" t="s">
        <v>16</v>
      </c>
    </row>
    <row r="22" spans="1:8" ht="13.5">
      <c r="A22" s="34">
        <v>3</v>
      </c>
      <c r="B22" s="37" t="s">
        <v>292</v>
      </c>
      <c r="C22" s="36" t="s">
        <v>290</v>
      </c>
      <c r="D22" s="37">
        <v>236</v>
      </c>
      <c r="E22" s="38">
        <v>12742.29</v>
      </c>
      <c r="F22" s="37">
        <v>236</v>
      </c>
      <c r="G22" s="38">
        <v>12742.29</v>
      </c>
      <c r="H22" s="37" t="s">
        <v>16</v>
      </c>
    </row>
    <row r="23" spans="1:8" ht="24">
      <c r="A23" s="34">
        <v>4</v>
      </c>
      <c r="B23" s="37" t="s">
        <v>293</v>
      </c>
      <c r="C23" s="36" t="s">
        <v>294</v>
      </c>
      <c r="D23" s="37">
        <v>400</v>
      </c>
      <c r="E23" s="38">
        <v>60000</v>
      </c>
      <c r="F23" s="37">
        <v>400</v>
      </c>
      <c r="G23" s="38">
        <v>60000</v>
      </c>
      <c r="H23" s="37" t="s">
        <v>16</v>
      </c>
    </row>
    <row r="24" spans="1:8" ht="24">
      <c r="A24" s="34">
        <v>5</v>
      </c>
      <c r="B24" s="37" t="s">
        <v>295</v>
      </c>
      <c r="C24" s="36" t="s">
        <v>294</v>
      </c>
      <c r="D24" s="37">
        <v>276</v>
      </c>
      <c r="E24" s="38">
        <f>60000/400*276</f>
        <v>41400</v>
      </c>
      <c r="F24" s="37">
        <f>D24</f>
        <v>276</v>
      </c>
      <c r="G24" s="38">
        <f>E24</f>
        <v>41400</v>
      </c>
      <c r="H24" s="37" t="s">
        <v>16</v>
      </c>
    </row>
    <row r="25" spans="1:8" ht="13.5">
      <c r="A25" s="34">
        <v>6</v>
      </c>
      <c r="B25" s="27" t="s">
        <v>296</v>
      </c>
      <c r="C25" s="39" t="s">
        <v>297</v>
      </c>
      <c r="D25" s="39">
        <v>636</v>
      </c>
      <c r="E25" s="40">
        <v>58543</v>
      </c>
      <c r="F25" s="39">
        <v>636</v>
      </c>
      <c r="G25" s="41">
        <v>58543</v>
      </c>
      <c r="H25" s="27" t="s">
        <v>39</v>
      </c>
    </row>
    <row r="26" spans="1:8" ht="13.5">
      <c r="A26" s="34">
        <v>7</v>
      </c>
      <c r="B26" s="27" t="s">
        <v>298</v>
      </c>
      <c r="C26" s="39" t="s">
        <v>299</v>
      </c>
      <c r="D26" s="39">
        <v>243</v>
      </c>
      <c r="E26" s="40">
        <v>42000</v>
      </c>
      <c r="F26" s="39">
        <v>243</v>
      </c>
      <c r="G26" s="41">
        <v>42000</v>
      </c>
      <c r="H26" s="27" t="s">
        <v>39</v>
      </c>
    </row>
    <row r="27" spans="1:8" ht="13.5">
      <c r="A27" s="34">
        <v>8</v>
      </c>
      <c r="B27" s="27" t="s">
        <v>300</v>
      </c>
      <c r="C27" s="39" t="s">
        <v>299</v>
      </c>
      <c r="D27" s="39">
        <v>324</v>
      </c>
      <c r="E27" s="40"/>
      <c r="F27" s="39">
        <v>324</v>
      </c>
      <c r="G27" s="41"/>
      <c r="H27" s="27" t="s">
        <v>39</v>
      </c>
    </row>
    <row r="28" spans="1:8" ht="13.5">
      <c r="A28" s="34">
        <v>9</v>
      </c>
      <c r="B28" s="27" t="s">
        <v>301</v>
      </c>
      <c r="C28" s="39" t="s">
        <v>299</v>
      </c>
      <c r="D28" s="39">
        <v>582</v>
      </c>
      <c r="E28" s="40">
        <f>150000/432*582</f>
        <v>202083.33333333334</v>
      </c>
      <c r="F28" s="39">
        <f>D28</f>
        <v>582</v>
      </c>
      <c r="G28" s="41">
        <f>E28</f>
        <v>202083.33333333334</v>
      </c>
      <c r="H28" s="27" t="s">
        <v>39</v>
      </c>
    </row>
    <row r="29" spans="1:8" ht="13.5">
      <c r="A29" s="34">
        <v>10</v>
      </c>
      <c r="B29" s="27" t="s">
        <v>302</v>
      </c>
      <c r="C29" s="39" t="s">
        <v>299</v>
      </c>
      <c r="D29" s="39">
        <v>700</v>
      </c>
      <c r="E29" s="40">
        <v>263400</v>
      </c>
      <c r="F29" s="39">
        <v>700</v>
      </c>
      <c r="G29" s="41">
        <v>263400</v>
      </c>
      <c r="H29" s="27" t="s">
        <v>39</v>
      </c>
    </row>
    <row r="30" spans="1:8" ht="13.5">
      <c r="A30" s="34">
        <v>11</v>
      </c>
      <c r="B30" s="42" t="s">
        <v>303</v>
      </c>
      <c r="C30" s="42" t="s">
        <v>299</v>
      </c>
      <c r="D30" s="42">
        <v>260</v>
      </c>
      <c r="E30" s="40">
        <f>48848/559*260</f>
        <v>22720</v>
      </c>
      <c r="F30" s="42">
        <v>260</v>
      </c>
      <c r="G30" s="40">
        <f>E30</f>
        <v>22720</v>
      </c>
      <c r="H30" s="43" t="s">
        <v>39</v>
      </c>
    </row>
    <row r="31" spans="1:8" ht="36">
      <c r="A31" s="34">
        <v>12</v>
      </c>
      <c r="B31" s="42" t="s">
        <v>304</v>
      </c>
      <c r="C31" s="42" t="s">
        <v>305</v>
      </c>
      <c r="D31" s="42">
        <v>218</v>
      </c>
      <c r="E31" s="40"/>
      <c r="F31" s="42">
        <v>218</v>
      </c>
      <c r="G31" s="40"/>
      <c r="H31" s="43" t="s">
        <v>16</v>
      </c>
    </row>
    <row r="32" spans="1:8" ht="13.5">
      <c r="A32" s="34"/>
      <c r="B32" s="44" t="s">
        <v>306</v>
      </c>
      <c r="C32" s="45"/>
      <c r="D32" s="44">
        <f>SUM(D33:D34)</f>
        <v>1062</v>
      </c>
      <c r="E32" s="46">
        <f>SUM(E33:E34)</f>
        <v>273000</v>
      </c>
      <c r="F32" s="44">
        <f>SUM(F33:F34)</f>
        <v>1062</v>
      </c>
      <c r="G32" s="46">
        <f>SUM(G33:G34)</f>
        <v>276000</v>
      </c>
      <c r="H32" s="44"/>
    </row>
    <row r="33" spans="1:8" ht="13.5">
      <c r="A33" s="34">
        <v>12</v>
      </c>
      <c r="B33" s="27" t="s">
        <v>307</v>
      </c>
      <c r="C33" s="39" t="s">
        <v>308</v>
      </c>
      <c r="D33" s="39">
        <v>609</v>
      </c>
      <c r="E33" s="40">
        <v>149000</v>
      </c>
      <c r="F33" s="39">
        <f>D33</f>
        <v>609</v>
      </c>
      <c r="G33" s="41">
        <v>140000</v>
      </c>
      <c r="H33" s="27" t="s">
        <v>39</v>
      </c>
    </row>
    <row r="34" spans="1:8" ht="13.5">
      <c r="A34" s="34">
        <v>13</v>
      </c>
      <c r="B34" s="27" t="s">
        <v>309</v>
      </c>
      <c r="C34" s="39" t="s">
        <v>308</v>
      </c>
      <c r="D34" s="39">
        <v>453</v>
      </c>
      <c r="E34" s="40">
        <v>124000</v>
      </c>
      <c r="F34" s="39">
        <f>D34</f>
        <v>453</v>
      </c>
      <c r="G34" s="41">
        <v>136000</v>
      </c>
      <c r="H34" s="27" t="s">
        <v>39</v>
      </c>
    </row>
    <row r="35" spans="1:8" ht="13.5">
      <c r="A35" s="34"/>
      <c r="B35" s="44" t="s">
        <v>310</v>
      </c>
      <c r="C35" s="45"/>
      <c r="D35" s="44">
        <f>SUM(D36:D37)</f>
        <v>172</v>
      </c>
      <c r="E35" s="46">
        <f>SUM(E36:E37)</f>
        <v>1152</v>
      </c>
      <c r="F35" s="44">
        <f>SUM(F36:F37)</f>
        <v>172</v>
      </c>
      <c r="G35" s="46">
        <f>SUM(G36:G37)</f>
        <v>1680</v>
      </c>
      <c r="H35" s="44"/>
    </row>
    <row r="36" spans="1:8" ht="13.5">
      <c r="A36" s="34">
        <v>14</v>
      </c>
      <c r="B36" s="27" t="s">
        <v>311</v>
      </c>
      <c r="C36" s="27" t="s">
        <v>312</v>
      </c>
      <c r="D36" s="20">
        <v>48</v>
      </c>
      <c r="E36" s="22">
        <v>1152</v>
      </c>
      <c r="F36" s="20">
        <v>48</v>
      </c>
      <c r="G36" s="22">
        <v>1680</v>
      </c>
      <c r="H36" s="34" t="s">
        <v>16</v>
      </c>
    </row>
    <row r="37" spans="1:8" ht="13.5">
      <c r="A37" s="34">
        <v>16</v>
      </c>
      <c r="B37" s="27" t="s">
        <v>313</v>
      </c>
      <c r="C37" s="27" t="s">
        <v>312</v>
      </c>
      <c r="D37" s="20">
        <v>124</v>
      </c>
      <c r="E37" s="22"/>
      <c r="F37" s="20">
        <v>124</v>
      </c>
      <c r="G37" s="22"/>
      <c r="H37" s="34" t="s">
        <v>16</v>
      </c>
    </row>
    <row r="38" spans="1:8" ht="13.5">
      <c r="A38" s="34"/>
      <c r="B38" s="44" t="s">
        <v>45</v>
      </c>
      <c r="C38" s="45"/>
      <c r="D38" s="44">
        <f>SUM(D39:D42)</f>
        <v>442</v>
      </c>
      <c r="E38" s="46">
        <f>SUM(E39:E42)</f>
        <v>56160</v>
      </c>
      <c r="F38" s="44">
        <f>SUM(F39:F42)</f>
        <v>442</v>
      </c>
      <c r="G38" s="46">
        <f>SUM(G39:G42)</f>
        <v>56160</v>
      </c>
      <c r="H38" s="44"/>
    </row>
    <row r="39" spans="1:8" ht="13.5">
      <c r="A39" s="34">
        <v>15</v>
      </c>
      <c r="B39" s="20" t="s">
        <v>314</v>
      </c>
      <c r="C39" s="20" t="s">
        <v>315</v>
      </c>
      <c r="D39" s="20">
        <v>30</v>
      </c>
      <c r="E39" s="22">
        <v>2400</v>
      </c>
      <c r="F39" s="20">
        <v>30</v>
      </c>
      <c r="G39" s="22">
        <v>2400</v>
      </c>
      <c r="H39" s="20" t="s">
        <v>16</v>
      </c>
    </row>
    <row r="40" spans="1:8" ht="13.5">
      <c r="A40" s="34">
        <v>16</v>
      </c>
      <c r="B40" s="20" t="s">
        <v>316</v>
      </c>
      <c r="C40" s="20" t="s">
        <v>315</v>
      </c>
      <c r="D40" s="20">
        <v>192</v>
      </c>
      <c r="E40" s="22">
        <v>21120</v>
      </c>
      <c r="F40" s="20">
        <v>192</v>
      </c>
      <c r="G40" s="22">
        <v>21120</v>
      </c>
      <c r="H40" s="20" t="s">
        <v>16</v>
      </c>
    </row>
    <row r="41" spans="1:8" ht="13.5">
      <c r="A41" s="34">
        <v>17</v>
      </c>
      <c r="B41" s="20" t="s">
        <v>317</v>
      </c>
      <c r="C41" s="20"/>
      <c r="D41" s="20">
        <v>48</v>
      </c>
      <c r="E41" s="22">
        <v>1680</v>
      </c>
      <c r="F41" s="20">
        <v>48</v>
      </c>
      <c r="G41" s="22">
        <v>1680</v>
      </c>
      <c r="H41" s="20" t="s">
        <v>16</v>
      </c>
    </row>
    <row r="42" spans="1:8" ht="13.5">
      <c r="A42" s="34">
        <v>18</v>
      </c>
      <c r="B42" s="20" t="s">
        <v>318</v>
      </c>
      <c r="C42" s="20" t="s">
        <v>315</v>
      </c>
      <c r="D42" s="20">
        <v>172</v>
      </c>
      <c r="E42" s="22">
        <v>30960</v>
      </c>
      <c r="F42" s="20">
        <v>172</v>
      </c>
      <c r="G42" s="22">
        <v>30960</v>
      </c>
      <c r="H42" s="20" t="s">
        <v>39</v>
      </c>
    </row>
    <row r="43" spans="1:8" ht="13.5">
      <c r="A43" s="34"/>
      <c r="B43" s="44" t="s">
        <v>48</v>
      </c>
      <c r="C43" s="45"/>
      <c r="D43" s="44">
        <f>SUM(D44:D44)</f>
        <v>2000</v>
      </c>
      <c r="E43" s="46">
        <f>SUM(E44:E44)</f>
        <v>152000</v>
      </c>
      <c r="F43" s="44">
        <f>SUM(F44:F44)</f>
        <v>2000</v>
      </c>
      <c r="G43" s="46">
        <f>SUM(G44:G44)</f>
        <v>200000</v>
      </c>
      <c r="H43" s="44">
        <f>SUM(H44:H44)</f>
        <v>0</v>
      </c>
    </row>
    <row r="44" spans="1:8" ht="13.5">
      <c r="A44" s="34">
        <v>19</v>
      </c>
      <c r="B44" s="34" t="s">
        <v>319</v>
      </c>
      <c r="C44" s="34" t="s">
        <v>320</v>
      </c>
      <c r="D44" s="34">
        <v>2000</v>
      </c>
      <c r="E44" s="47">
        <f>12000+140000</f>
        <v>152000</v>
      </c>
      <c r="F44" s="34">
        <v>2000</v>
      </c>
      <c r="G44" s="47">
        <f>110000+90000</f>
        <v>200000</v>
      </c>
      <c r="H44" s="34" t="s">
        <v>16</v>
      </c>
    </row>
    <row r="45" spans="1:8" ht="13.5">
      <c r="A45" s="34"/>
      <c r="B45" s="44" t="s">
        <v>321</v>
      </c>
      <c r="C45" s="45"/>
      <c r="D45" s="46">
        <f>SUM(D46:D47)</f>
        <v>67</v>
      </c>
      <c r="E45" s="46">
        <f>SUM(E46:E47)</f>
        <v>9100</v>
      </c>
      <c r="F45" s="46">
        <f>SUM(F46:F47)</f>
        <v>67</v>
      </c>
      <c r="G45" s="46">
        <f>SUM(G46:G47)</f>
        <v>9100</v>
      </c>
      <c r="H45" s="44"/>
    </row>
    <row r="46" spans="1:8" ht="13.5">
      <c r="A46" s="34">
        <v>20</v>
      </c>
      <c r="B46" s="48" t="s">
        <v>322</v>
      </c>
      <c r="C46" s="49" t="s">
        <v>323</v>
      </c>
      <c r="D46" s="50">
        <v>24</v>
      </c>
      <c r="E46" s="38">
        <f>24/50*10000</f>
        <v>4800</v>
      </c>
      <c r="F46" s="50">
        <f>D46</f>
        <v>24</v>
      </c>
      <c r="G46" s="38">
        <f>E46</f>
        <v>4800</v>
      </c>
      <c r="H46" s="37" t="s">
        <v>39</v>
      </c>
    </row>
    <row r="47" spans="1:8" ht="13.5">
      <c r="A47" s="34">
        <v>21</v>
      </c>
      <c r="B47" s="48" t="s">
        <v>324</v>
      </c>
      <c r="C47" s="49" t="s">
        <v>323</v>
      </c>
      <c r="D47" s="50">
        <v>43</v>
      </c>
      <c r="E47" s="38">
        <f>43/113*11300</f>
        <v>4300</v>
      </c>
      <c r="F47" s="50">
        <f>D47</f>
        <v>43</v>
      </c>
      <c r="G47" s="38">
        <f>E47</f>
        <v>4300</v>
      </c>
      <c r="H47" s="37" t="s">
        <v>16</v>
      </c>
    </row>
    <row r="48" spans="1:8" ht="13.5">
      <c r="A48" s="144" t="s">
        <v>325</v>
      </c>
      <c r="B48" s="144"/>
      <c r="C48" s="144"/>
      <c r="D48" s="52">
        <f>SUM(D49)</f>
        <v>200</v>
      </c>
      <c r="E48" s="53">
        <f>SUM(E49)</f>
        <v>60000</v>
      </c>
      <c r="F48" s="52">
        <f>SUM(F49)</f>
        <v>200</v>
      </c>
      <c r="G48" s="53">
        <f>SUM(G49)</f>
        <v>60000</v>
      </c>
      <c r="H48" s="51"/>
    </row>
    <row r="49" spans="1:8" ht="13.5">
      <c r="A49" s="54">
        <v>22</v>
      </c>
      <c r="B49" s="42" t="s">
        <v>326</v>
      </c>
      <c r="C49" s="42" t="s">
        <v>327</v>
      </c>
      <c r="D49" s="42">
        <v>200</v>
      </c>
      <c r="E49" s="40">
        <f>99000/330*200</f>
        <v>60000</v>
      </c>
      <c r="F49" s="42">
        <f>D49</f>
        <v>200</v>
      </c>
      <c r="G49" s="40">
        <f>E49</f>
        <v>60000</v>
      </c>
      <c r="H49" s="55" t="s">
        <v>39</v>
      </c>
    </row>
    <row r="50" spans="1:8" ht="13.5">
      <c r="A50" s="133" t="s">
        <v>51</v>
      </c>
      <c r="B50" s="133"/>
      <c r="C50" s="133"/>
      <c r="D50" s="56">
        <f>SUM(D51,D57,D65,D69,D73,D75,D77)</f>
        <v>5711</v>
      </c>
      <c r="E50" s="18">
        <f>SUM(E51,E57,E65,E69,E73,E75,E77)</f>
        <v>513038</v>
      </c>
      <c r="F50" s="56">
        <f>SUM(F51,F57,F65,F69,F73,F75,F77)</f>
        <v>5711</v>
      </c>
      <c r="G50" s="18">
        <f>SUM(G51,G57,G65,G69,G73,G75,G77)</f>
        <v>125150</v>
      </c>
      <c r="H50" s="56"/>
    </row>
    <row r="51" spans="1:8" ht="13.5">
      <c r="A51" s="133" t="s">
        <v>13</v>
      </c>
      <c r="B51" s="133"/>
      <c r="C51" s="133"/>
      <c r="D51" s="56">
        <f>SUM(D52:D56)</f>
        <v>2324</v>
      </c>
      <c r="E51" s="18">
        <f>SUM(E52:E56)</f>
        <v>273453</v>
      </c>
      <c r="F51" s="56">
        <f>SUM(F52:F56)</f>
        <v>2324</v>
      </c>
      <c r="G51" s="18">
        <f>SUM(G52:G56)</f>
        <v>3980</v>
      </c>
      <c r="H51" s="56"/>
    </row>
    <row r="52" spans="1:8" ht="13.5">
      <c r="A52" s="57">
        <v>1</v>
      </c>
      <c r="B52" s="57" t="s">
        <v>328</v>
      </c>
      <c r="C52" s="57" t="s">
        <v>53</v>
      </c>
      <c r="D52" s="57">
        <v>41</v>
      </c>
      <c r="E52" s="58">
        <v>3345</v>
      </c>
      <c r="F52" s="57">
        <v>41</v>
      </c>
      <c r="G52" s="58">
        <v>3600</v>
      </c>
      <c r="H52" s="57" t="s">
        <v>16</v>
      </c>
    </row>
    <row r="53" spans="1:8" ht="13.5">
      <c r="A53" s="57">
        <v>2</v>
      </c>
      <c r="B53" s="57" t="s">
        <v>329</v>
      </c>
      <c r="C53" s="57" t="s">
        <v>53</v>
      </c>
      <c r="D53" s="57">
        <v>55</v>
      </c>
      <c r="E53" s="58">
        <v>3680</v>
      </c>
      <c r="F53" s="57">
        <v>55</v>
      </c>
      <c r="G53" s="58">
        <v>380</v>
      </c>
      <c r="H53" s="57" t="s">
        <v>16</v>
      </c>
    </row>
    <row r="54" spans="1:8" ht="22.5">
      <c r="A54" s="57">
        <v>3</v>
      </c>
      <c r="B54" s="57" t="s">
        <v>330</v>
      </c>
      <c r="C54" s="57" t="s">
        <v>57</v>
      </c>
      <c r="D54" s="57">
        <v>1332</v>
      </c>
      <c r="E54" s="58">
        <v>192999</v>
      </c>
      <c r="F54" s="57">
        <v>1332</v>
      </c>
      <c r="G54" s="58"/>
      <c r="H54" s="57" t="s">
        <v>39</v>
      </c>
    </row>
    <row r="55" spans="1:8" ht="13.5">
      <c r="A55" s="57">
        <v>4</v>
      </c>
      <c r="B55" s="57" t="s">
        <v>331</v>
      </c>
      <c r="C55" s="57" t="s">
        <v>57</v>
      </c>
      <c r="D55" s="57">
        <v>560</v>
      </c>
      <c r="E55" s="58">
        <v>57595</v>
      </c>
      <c r="F55" s="57">
        <v>560</v>
      </c>
      <c r="G55" s="58"/>
      <c r="H55" s="57" t="s">
        <v>39</v>
      </c>
    </row>
    <row r="56" spans="1:8" ht="13.5">
      <c r="A56" s="57">
        <v>5</v>
      </c>
      <c r="B56" s="57" t="s">
        <v>332</v>
      </c>
      <c r="C56" s="57" t="s">
        <v>57</v>
      </c>
      <c r="D56" s="57">
        <v>336</v>
      </c>
      <c r="E56" s="58">
        <v>15834</v>
      </c>
      <c r="F56" s="57">
        <v>336</v>
      </c>
      <c r="G56" s="58"/>
      <c r="H56" s="57" t="s">
        <v>39</v>
      </c>
    </row>
    <row r="57" spans="1:8" ht="13.5">
      <c r="A57" s="145" t="s">
        <v>83</v>
      </c>
      <c r="B57" s="145"/>
      <c r="C57" s="59"/>
      <c r="D57" s="60">
        <f>SUM(D58:D64)</f>
        <v>705</v>
      </c>
      <c r="E57" s="61">
        <f>SUM(E58:E64)</f>
        <v>88325</v>
      </c>
      <c r="F57" s="60">
        <f>SUM(F58:F64)</f>
        <v>705</v>
      </c>
      <c r="G57" s="61">
        <f>SUM(G58:G64)</f>
        <v>11830</v>
      </c>
      <c r="H57" s="20"/>
    </row>
    <row r="58" spans="1:8" ht="13.5">
      <c r="A58" s="57">
        <v>6</v>
      </c>
      <c r="B58" s="62" t="s">
        <v>333</v>
      </c>
      <c r="C58" s="63" t="s">
        <v>85</v>
      </c>
      <c r="D58" s="63">
        <v>105</v>
      </c>
      <c r="E58" s="64">
        <v>26250</v>
      </c>
      <c r="F58" s="65">
        <v>105</v>
      </c>
      <c r="G58" s="64"/>
      <c r="H58" s="66" t="s">
        <v>39</v>
      </c>
    </row>
    <row r="59" spans="1:8" ht="13.5">
      <c r="A59" s="57">
        <v>7</v>
      </c>
      <c r="B59" s="62" t="s">
        <v>334</v>
      </c>
      <c r="C59" s="63" t="s">
        <v>85</v>
      </c>
      <c r="D59" s="63">
        <v>81</v>
      </c>
      <c r="E59" s="64">
        <v>4860</v>
      </c>
      <c r="F59" s="67">
        <v>81</v>
      </c>
      <c r="G59" s="64"/>
      <c r="H59" s="66" t="s">
        <v>16</v>
      </c>
    </row>
    <row r="60" spans="1:8" ht="13.5">
      <c r="A60" s="57">
        <v>8</v>
      </c>
      <c r="B60" s="62" t="s">
        <v>335</v>
      </c>
      <c r="C60" s="63" t="s">
        <v>85</v>
      </c>
      <c r="D60" s="63">
        <v>115</v>
      </c>
      <c r="E60" s="64">
        <v>38467</v>
      </c>
      <c r="F60" s="65">
        <v>115</v>
      </c>
      <c r="G60" s="64"/>
      <c r="H60" s="66" t="s">
        <v>39</v>
      </c>
    </row>
    <row r="61" spans="1:8" ht="13.5">
      <c r="A61" s="57">
        <v>9</v>
      </c>
      <c r="B61" s="62" t="s">
        <v>336</v>
      </c>
      <c r="C61" s="63" t="s">
        <v>85</v>
      </c>
      <c r="D61" s="62">
        <v>65</v>
      </c>
      <c r="E61" s="58">
        <v>3260</v>
      </c>
      <c r="F61" s="62">
        <v>65</v>
      </c>
      <c r="G61" s="58">
        <v>4240</v>
      </c>
      <c r="H61" s="66" t="s">
        <v>16</v>
      </c>
    </row>
    <row r="62" spans="1:8" ht="13.5">
      <c r="A62" s="57">
        <v>10</v>
      </c>
      <c r="B62" s="68" t="s">
        <v>337</v>
      </c>
      <c r="C62" s="63" t="s">
        <v>85</v>
      </c>
      <c r="D62" s="69">
        <v>71</v>
      </c>
      <c r="E62" s="70">
        <v>1775</v>
      </c>
      <c r="F62" s="69">
        <v>71</v>
      </c>
      <c r="G62" s="70">
        <v>4260</v>
      </c>
      <c r="H62" s="66" t="s">
        <v>16</v>
      </c>
    </row>
    <row r="63" spans="1:8" ht="13.5">
      <c r="A63" s="57">
        <v>11</v>
      </c>
      <c r="B63" s="62" t="s">
        <v>338</v>
      </c>
      <c r="C63" s="63" t="s">
        <v>85</v>
      </c>
      <c r="D63" s="62">
        <v>231</v>
      </c>
      <c r="E63" s="58">
        <v>11385</v>
      </c>
      <c r="F63" s="62">
        <v>231</v>
      </c>
      <c r="G63" s="58"/>
      <c r="H63" s="66" t="s">
        <v>16</v>
      </c>
    </row>
    <row r="64" spans="1:8" ht="13.5">
      <c r="A64" s="57">
        <v>12</v>
      </c>
      <c r="B64" s="71" t="s">
        <v>339</v>
      </c>
      <c r="C64" s="63" t="s">
        <v>85</v>
      </c>
      <c r="D64" s="65">
        <v>37</v>
      </c>
      <c r="E64" s="64">
        <v>2328</v>
      </c>
      <c r="F64" s="67">
        <v>37</v>
      </c>
      <c r="G64" s="64">
        <v>3330</v>
      </c>
      <c r="H64" s="66" t="s">
        <v>16</v>
      </c>
    </row>
    <row r="65" spans="1:8" ht="13.5">
      <c r="A65" s="146" t="s">
        <v>340</v>
      </c>
      <c r="B65" s="146"/>
      <c r="C65" s="73"/>
      <c r="D65" s="73">
        <f>SUM(D66:D68)</f>
        <v>861</v>
      </c>
      <c r="E65" s="73">
        <f>SUM(E66:E68)</f>
        <v>69400</v>
      </c>
      <c r="F65" s="73">
        <f>SUM(F66:F68)</f>
        <v>861</v>
      </c>
      <c r="G65" s="73">
        <f>SUM(G66:G68)</f>
        <v>69400</v>
      </c>
      <c r="H65" s="20"/>
    </row>
    <row r="66" spans="1:8" ht="13.5">
      <c r="A66" s="57">
        <v>13</v>
      </c>
      <c r="B66" s="71" t="s">
        <v>341</v>
      </c>
      <c r="C66" s="74" t="s">
        <v>342</v>
      </c>
      <c r="D66" s="65">
        <v>576</v>
      </c>
      <c r="E66" s="57">
        <v>48960</v>
      </c>
      <c r="F66" s="65">
        <v>576</v>
      </c>
      <c r="G66" s="57">
        <v>48960</v>
      </c>
      <c r="H66" s="57" t="s">
        <v>16</v>
      </c>
    </row>
    <row r="67" spans="1:8" ht="13.5">
      <c r="A67" s="57">
        <v>15</v>
      </c>
      <c r="B67" s="71" t="s">
        <v>343</v>
      </c>
      <c r="C67" s="75" t="s">
        <v>342</v>
      </c>
      <c r="D67" s="67">
        <v>42</v>
      </c>
      <c r="E67" s="57">
        <v>1000</v>
      </c>
      <c r="F67" s="67">
        <v>42</v>
      </c>
      <c r="G67" s="57">
        <v>1000</v>
      </c>
      <c r="H67" s="57" t="s">
        <v>16</v>
      </c>
    </row>
    <row r="68" spans="1:8" ht="13.5">
      <c r="A68" s="57">
        <v>15</v>
      </c>
      <c r="B68" s="71" t="s">
        <v>344</v>
      </c>
      <c r="C68" s="74" t="s">
        <v>342</v>
      </c>
      <c r="D68" s="65">
        <v>243</v>
      </c>
      <c r="E68" s="57">
        <v>19440</v>
      </c>
      <c r="F68" s="65">
        <v>243</v>
      </c>
      <c r="G68" s="57">
        <v>19440</v>
      </c>
      <c r="H68" s="57" t="s">
        <v>16</v>
      </c>
    </row>
    <row r="69" spans="1:8" ht="13.5">
      <c r="A69" s="146" t="s">
        <v>345</v>
      </c>
      <c r="B69" s="146"/>
      <c r="C69" s="76"/>
      <c r="D69" s="77">
        <f>SUM(D70:D72)</f>
        <v>500</v>
      </c>
      <c r="E69" s="78">
        <f>SUM(E70:E72)</f>
        <v>23460</v>
      </c>
      <c r="F69" s="79">
        <f>SUM(F70:F72)</f>
        <v>500</v>
      </c>
      <c r="G69" s="78">
        <f>SUM(G70:G72)</f>
        <v>23460</v>
      </c>
      <c r="H69" s="20"/>
    </row>
    <row r="70" spans="1:8" ht="13.5">
      <c r="A70" s="57">
        <v>17</v>
      </c>
      <c r="B70" s="71" t="s">
        <v>346</v>
      </c>
      <c r="C70" s="74" t="s">
        <v>347</v>
      </c>
      <c r="D70" s="67">
        <v>140</v>
      </c>
      <c r="E70" s="58">
        <v>1428</v>
      </c>
      <c r="F70" s="67">
        <v>140</v>
      </c>
      <c r="G70" s="58">
        <v>1428</v>
      </c>
      <c r="H70" s="66" t="s">
        <v>16</v>
      </c>
    </row>
    <row r="71" spans="1:8" ht="13.5">
      <c r="A71" s="57">
        <v>18</v>
      </c>
      <c r="B71" s="71" t="s">
        <v>348</v>
      </c>
      <c r="C71" s="74" t="s">
        <v>347</v>
      </c>
      <c r="D71" s="67">
        <v>200</v>
      </c>
      <c r="E71" s="58">
        <v>20400</v>
      </c>
      <c r="F71" s="67">
        <v>200</v>
      </c>
      <c r="G71" s="58">
        <v>20400</v>
      </c>
      <c r="H71" s="66" t="s">
        <v>16</v>
      </c>
    </row>
    <row r="72" spans="1:8" ht="13.5">
      <c r="A72" s="57">
        <v>19</v>
      </c>
      <c r="B72" s="71" t="s">
        <v>349</v>
      </c>
      <c r="C72" s="74" t="s">
        <v>347</v>
      </c>
      <c r="D72" s="67">
        <v>160</v>
      </c>
      <c r="E72" s="58">
        <v>1632</v>
      </c>
      <c r="F72" s="67">
        <v>160</v>
      </c>
      <c r="G72" s="58">
        <v>1632</v>
      </c>
      <c r="H72" s="66" t="s">
        <v>16</v>
      </c>
    </row>
    <row r="73" spans="1:8" ht="13.5">
      <c r="A73" s="146" t="s">
        <v>350</v>
      </c>
      <c r="B73" s="146"/>
      <c r="C73" s="80"/>
      <c r="D73" s="45">
        <f>SUM(D74:D74)</f>
        <v>213</v>
      </c>
      <c r="E73" s="81">
        <f>SUM(E74)</f>
        <v>0</v>
      </c>
      <c r="F73" s="45">
        <f>SUM(F74)</f>
        <v>213</v>
      </c>
      <c r="G73" s="81">
        <f>SUM(G74)</f>
        <v>0</v>
      </c>
      <c r="H73" s="20"/>
    </row>
    <row r="74" spans="1:8" ht="13.5">
      <c r="A74" s="57">
        <v>20</v>
      </c>
      <c r="B74" s="82" t="s">
        <v>351</v>
      </c>
      <c r="C74" s="62" t="s">
        <v>352</v>
      </c>
      <c r="D74" s="83">
        <v>213</v>
      </c>
      <c r="E74" s="58"/>
      <c r="F74" s="83">
        <v>213</v>
      </c>
      <c r="G74" s="58"/>
      <c r="H74" s="57" t="s">
        <v>16</v>
      </c>
    </row>
    <row r="75" spans="1:8" ht="13.5">
      <c r="A75" s="146" t="s">
        <v>353</v>
      </c>
      <c r="B75" s="146"/>
      <c r="C75" s="45"/>
      <c r="D75" s="84">
        <f>SUM(D76:D76)</f>
        <v>20</v>
      </c>
      <c r="E75" s="85">
        <f>SUM(E76:E76)</f>
        <v>4000</v>
      </c>
      <c r="F75" s="86">
        <f>SUM(F76:F76)</f>
        <v>20</v>
      </c>
      <c r="G75" s="85">
        <f>SUM(G76:G76)</f>
        <v>4000</v>
      </c>
      <c r="H75" s="20"/>
    </row>
    <row r="76" spans="1:8" ht="13.5">
      <c r="A76" s="57">
        <v>21</v>
      </c>
      <c r="B76" s="71" t="s">
        <v>354</v>
      </c>
      <c r="C76" s="74" t="s">
        <v>355</v>
      </c>
      <c r="D76" s="65">
        <v>20</v>
      </c>
      <c r="E76" s="64">
        <v>4000</v>
      </c>
      <c r="F76" s="65">
        <v>20</v>
      </c>
      <c r="G76" s="64">
        <v>4000</v>
      </c>
      <c r="H76" s="66" t="s">
        <v>39</v>
      </c>
    </row>
    <row r="77" spans="1:8" ht="13.5">
      <c r="A77" s="146" t="s">
        <v>356</v>
      </c>
      <c r="B77" s="146"/>
      <c r="C77" s="80"/>
      <c r="D77" s="45">
        <f>SUM(D78:D78)</f>
        <v>1088</v>
      </c>
      <c r="E77" s="81">
        <f>SUM(E78)</f>
        <v>54400</v>
      </c>
      <c r="F77" s="45">
        <f>SUM(F78)</f>
        <v>1088</v>
      </c>
      <c r="G77" s="81">
        <f>SUM(G78)</f>
        <v>12480</v>
      </c>
      <c r="H77" s="87">
        <f>SUM(H78)</f>
        <v>0</v>
      </c>
    </row>
    <row r="78" spans="1:8" ht="13.5">
      <c r="A78" s="57">
        <v>22</v>
      </c>
      <c r="B78" s="82" t="s">
        <v>357</v>
      </c>
      <c r="C78" s="62" t="s">
        <v>90</v>
      </c>
      <c r="D78" s="83">
        <v>1088</v>
      </c>
      <c r="E78" s="64">
        <v>54400</v>
      </c>
      <c r="F78" s="65">
        <v>1088</v>
      </c>
      <c r="G78" s="64">
        <v>12480</v>
      </c>
      <c r="H78" s="57" t="s">
        <v>16</v>
      </c>
    </row>
    <row r="79" spans="1:8" ht="13.5">
      <c r="A79" s="137" t="s">
        <v>91</v>
      </c>
      <c r="B79" s="137"/>
      <c r="C79" s="137"/>
      <c r="D79" s="88">
        <f>SUM(D80,D82,D84,D87)</f>
        <v>1053</v>
      </c>
      <c r="E79" s="89">
        <f>SUM(E80,E82,E84,E87)</f>
        <v>63180</v>
      </c>
      <c r="F79" s="88">
        <f>SUM(F80,F82,F84,F87)</f>
        <v>1053</v>
      </c>
      <c r="G79" s="89">
        <f>SUM(G80,G82,G84,G87)</f>
        <v>95400</v>
      </c>
      <c r="H79" s="88">
        <f>SUM(H80,H82,H84,H87)</f>
        <v>0</v>
      </c>
    </row>
    <row r="80" spans="1:8" ht="13.5">
      <c r="A80" s="147" t="s">
        <v>13</v>
      </c>
      <c r="B80" s="147"/>
      <c r="C80" s="90"/>
      <c r="D80" s="45">
        <f>D81</f>
        <v>300</v>
      </c>
      <c r="E80" s="89">
        <f>E81</f>
        <v>18000</v>
      </c>
      <c r="F80" s="45">
        <f>F81</f>
        <v>300</v>
      </c>
      <c r="G80" s="89">
        <f>G81</f>
        <v>62100</v>
      </c>
      <c r="H80" s="45"/>
    </row>
    <row r="81" spans="1:8" ht="13.5">
      <c r="A81" s="27">
        <v>1</v>
      </c>
      <c r="B81" s="27" t="s">
        <v>358</v>
      </c>
      <c r="C81" s="27" t="s">
        <v>98</v>
      </c>
      <c r="D81" s="27">
        <v>300</v>
      </c>
      <c r="E81" s="40">
        <v>18000</v>
      </c>
      <c r="F81" s="27">
        <v>300</v>
      </c>
      <c r="G81" s="40">
        <v>62100</v>
      </c>
      <c r="H81" s="91" t="s">
        <v>39</v>
      </c>
    </row>
    <row r="82" spans="1:8" ht="13.5">
      <c r="A82" s="147" t="s">
        <v>108</v>
      </c>
      <c r="B82" s="147"/>
      <c r="C82" s="90"/>
      <c r="D82" s="45">
        <f>D83</f>
        <v>548</v>
      </c>
      <c r="E82" s="89">
        <f>E83</f>
        <v>32880</v>
      </c>
      <c r="F82" s="45">
        <f>F83</f>
        <v>548</v>
      </c>
      <c r="G82" s="89">
        <f>G83</f>
        <v>29700</v>
      </c>
      <c r="H82" s="45"/>
    </row>
    <row r="83" spans="1:8" ht="13.5">
      <c r="A83" s="27">
        <v>2</v>
      </c>
      <c r="B83" s="27" t="s">
        <v>359</v>
      </c>
      <c r="C83" s="27" t="s">
        <v>110</v>
      </c>
      <c r="D83" s="27">
        <v>548</v>
      </c>
      <c r="E83" s="40">
        <v>32880</v>
      </c>
      <c r="F83" s="27">
        <v>548</v>
      </c>
      <c r="G83" s="40">
        <v>29700</v>
      </c>
      <c r="H83" s="91" t="s">
        <v>39</v>
      </c>
    </row>
    <row r="84" spans="1:8" ht="13.5">
      <c r="A84" s="147" t="s">
        <v>125</v>
      </c>
      <c r="B84" s="147"/>
      <c r="C84" s="90"/>
      <c r="D84" s="45">
        <f>D85+D86</f>
        <v>145</v>
      </c>
      <c r="E84" s="89">
        <f>E85+E86</f>
        <v>8700</v>
      </c>
      <c r="F84" s="45">
        <f>F85+F86</f>
        <v>145</v>
      </c>
      <c r="G84" s="89">
        <f>G85+G86</f>
        <v>0</v>
      </c>
      <c r="H84" s="45"/>
    </row>
    <row r="85" spans="1:8" ht="24">
      <c r="A85" s="27">
        <v>3</v>
      </c>
      <c r="B85" s="27" t="s">
        <v>360</v>
      </c>
      <c r="C85" s="27" t="s">
        <v>127</v>
      </c>
      <c r="D85" s="27">
        <v>95</v>
      </c>
      <c r="E85" s="40">
        <v>5700</v>
      </c>
      <c r="F85" s="27">
        <v>95</v>
      </c>
      <c r="G85" s="40">
        <v>0</v>
      </c>
      <c r="H85" s="91" t="s">
        <v>16</v>
      </c>
    </row>
    <row r="86" spans="1:8" ht="13.5">
      <c r="A86" s="27">
        <v>4</v>
      </c>
      <c r="B86" s="27" t="s">
        <v>361</v>
      </c>
      <c r="C86" s="27" t="s">
        <v>127</v>
      </c>
      <c r="D86" s="27">
        <v>50</v>
      </c>
      <c r="E86" s="40">
        <v>3000</v>
      </c>
      <c r="F86" s="27">
        <v>50</v>
      </c>
      <c r="G86" s="40">
        <v>0</v>
      </c>
      <c r="H86" s="91" t="s">
        <v>39</v>
      </c>
    </row>
    <row r="87" spans="1:8" ht="13.5">
      <c r="A87" s="147" t="s">
        <v>362</v>
      </c>
      <c r="B87" s="147"/>
      <c r="C87" s="90"/>
      <c r="D87" s="45">
        <f>D88+D89</f>
        <v>60</v>
      </c>
      <c r="E87" s="89">
        <f>E88+E89</f>
        <v>3600</v>
      </c>
      <c r="F87" s="45">
        <f>F88+F89</f>
        <v>60</v>
      </c>
      <c r="G87" s="89">
        <f>G88+G89</f>
        <v>3600</v>
      </c>
      <c r="H87" s="45"/>
    </row>
    <row r="88" spans="1:8" ht="13.5">
      <c r="A88" s="27">
        <v>5</v>
      </c>
      <c r="B88" s="27" t="s">
        <v>363</v>
      </c>
      <c r="C88" s="27" t="s">
        <v>364</v>
      </c>
      <c r="D88" s="27">
        <v>20</v>
      </c>
      <c r="E88" s="40">
        <v>1200</v>
      </c>
      <c r="F88" s="27">
        <v>20</v>
      </c>
      <c r="G88" s="40">
        <v>1200</v>
      </c>
      <c r="H88" s="91" t="s">
        <v>16</v>
      </c>
    </row>
    <row r="89" spans="1:8" ht="13.5">
      <c r="A89" s="27">
        <v>6</v>
      </c>
      <c r="B89" s="27" t="s">
        <v>365</v>
      </c>
      <c r="C89" s="27" t="s">
        <v>364</v>
      </c>
      <c r="D89" s="27">
        <v>40</v>
      </c>
      <c r="E89" s="40">
        <v>2400</v>
      </c>
      <c r="F89" s="27">
        <v>40</v>
      </c>
      <c r="G89" s="40">
        <v>2400</v>
      </c>
      <c r="H89" s="91" t="s">
        <v>16</v>
      </c>
    </row>
    <row r="90" spans="1:8" ht="13.5">
      <c r="A90" s="133" t="s">
        <v>128</v>
      </c>
      <c r="B90" s="133"/>
      <c r="C90" s="133"/>
      <c r="D90" s="17">
        <f>SUM(D92:D95)</f>
        <v>536</v>
      </c>
      <c r="E90" s="18">
        <f>SUM(E92:E95)</f>
        <v>35479</v>
      </c>
      <c r="F90" s="17">
        <f>SUM(F92:F95)</f>
        <v>536</v>
      </c>
      <c r="G90" s="18">
        <f>SUM(G92:G95)</f>
        <v>76394</v>
      </c>
      <c r="H90" s="17"/>
    </row>
    <row r="91" spans="1:8" ht="13.5">
      <c r="A91" s="146" t="s">
        <v>366</v>
      </c>
      <c r="B91" s="146"/>
      <c r="C91" s="80"/>
      <c r="D91" s="45">
        <f>SUM(D92:D95)</f>
        <v>536</v>
      </c>
      <c r="E91" s="89">
        <f>SUM(E92:E95)</f>
        <v>35479</v>
      </c>
      <c r="F91" s="45">
        <f>SUM(F92:F95)</f>
        <v>536</v>
      </c>
      <c r="G91" s="89">
        <f>SUM(G92:G95)</f>
        <v>76394</v>
      </c>
      <c r="H91" s="45"/>
    </row>
    <row r="92" spans="1:8" ht="13.5">
      <c r="A92" s="20">
        <v>1</v>
      </c>
      <c r="B92" s="20" t="s">
        <v>367</v>
      </c>
      <c r="C92" s="20" t="s">
        <v>368</v>
      </c>
      <c r="D92" s="20">
        <v>76</v>
      </c>
      <c r="E92" s="22">
        <v>4324</v>
      </c>
      <c r="F92" s="20">
        <v>76</v>
      </c>
      <c r="G92" s="22">
        <v>35183</v>
      </c>
      <c r="H92" s="20" t="s">
        <v>369</v>
      </c>
    </row>
    <row r="93" spans="1:8" ht="13.5">
      <c r="A93" s="20">
        <v>2</v>
      </c>
      <c r="B93" s="20" t="s">
        <v>370</v>
      </c>
      <c r="C93" s="20" t="s">
        <v>368</v>
      </c>
      <c r="D93" s="20">
        <v>26</v>
      </c>
      <c r="E93" s="22">
        <v>2958</v>
      </c>
      <c r="F93" s="20">
        <v>26</v>
      </c>
      <c r="G93" s="22">
        <v>10621</v>
      </c>
      <c r="H93" s="20" t="s">
        <v>369</v>
      </c>
    </row>
    <row r="94" spans="1:8" ht="13.5">
      <c r="A94" s="20">
        <v>3</v>
      </c>
      <c r="B94" s="20" t="s">
        <v>371</v>
      </c>
      <c r="C94" s="20" t="s">
        <v>368</v>
      </c>
      <c r="D94" s="20">
        <v>414</v>
      </c>
      <c r="E94" s="22">
        <v>27000</v>
      </c>
      <c r="F94" s="20">
        <v>414</v>
      </c>
      <c r="G94" s="22">
        <v>27217</v>
      </c>
      <c r="H94" s="20" t="s">
        <v>369</v>
      </c>
    </row>
    <row r="95" spans="1:8" ht="13.5">
      <c r="A95" s="20">
        <v>4</v>
      </c>
      <c r="B95" s="20" t="s">
        <v>372</v>
      </c>
      <c r="C95" s="20" t="s">
        <v>368</v>
      </c>
      <c r="D95" s="20">
        <v>20</v>
      </c>
      <c r="E95" s="22">
        <v>1197</v>
      </c>
      <c r="F95" s="20">
        <v>20</v>
      </c>
      <c r="G95" s="22">
        <v>3373</v>
      </c>
      <c r="H95" s="20" t="s">
        <v>369</v>
      </c>
    </row>
    <row r="96" spans="1:8" ht="13.5">
      <c r="A96" s="133" t="s">
        <v>136</v>
      </c>
      <c r="B96" s="133"/>
      <c r="C96" s="133"/>
      <c r="D96" s="17">
        <f>D97+D100+D102+D105</f>
        <v>1406</v>
      </c>
      <c r="E96" s="18">
        <f>E97+E100+E102+E105</f>
        <v>0</v>
      </c>
      <c r="F96" s="17">
        <f>F97+F100+F102+F105</f>
        <v>1406</v>
      </c>
      <c r="G96" s="18">
        <v>0</v>
      </c>
      <c r="H96" s="20"/>
    </row>
    <row r="97" spans="1:8" ht="13.5">
      <c r="A97" s="146" t="s">
        <v>373</v>
      </c>
      <c r="B97" s="146"/>
      <c r="C97" s="80"/>
      <c r="D97" s="45">
        <v>750</v>
      </c>
      <c r="E97" s="18"/>
      <c r="F97" s="45">
        <v>750</v>
      </c>
      <c r="G97" s="89"/>
      <c r="H97" s="45"/>
    </row>
    <row r="98" spans="1:8" ht="13.5">
      <c r="A98" s="20">
        <v>1</v>
      </c>
      <c r="B98" s="20" t="s">
        <v>374</v>
      </c>
      <c r="C98" s="20" t="s">
        <v>375</v>
      </c>
      <c r="D98" s="20">
        <v>250</v>
      </c>
      <c r="E98" s="18"/>
      <c r="F98" s="20">
        <v>250</v>
      </c>
      <c r="G98" s="22"/>
      <c r="H98" s="20" t="s">
        <v>39</v>
      </c>
    </row>
    <row r="99" spans="1:8" ht="13.5">
      <c r="A99" s="20">
        <v>2</v>
      </c>
      <c r="B99" s="20" t="s">
        <v>376</v>
      </c>
      <c r="C99" s="20" t="s">
        <v>375</v>
      </c>
      <c r="D99" s="20">
        <v>500</v>
      </c>
      <c r="E99" s="18"/>
      <c r="F99" s="20">
        <v>500</v>
      </c>
      <c r="G99" s="22"/>
      <c r="H99" s="20" t="s">
        <v>39</v>
      </c>
    </row>
    <row r="100" spans="1:8" ht="13.5">
      <c r="A100" s="20"/>
      <c r="B100" s="17" t="s">
        <v>377</v>
      </c>
      <c r="C100" s="20"/>
      <c r="D100" s="17">
        <v>120</v>
      </c>
      <c r="E100" s="18"/>
      <c r="F100" s="17">
        <v>120</v>
      </c>
      <c r="G100" s="22"/>
      <c r="H100" s="20"/>
    </row>
    <row r="101" spans="1:8" ht="13.5">
      <c r="A101" s="20">
        <v>3</v>
      </c>
      <c r="B101" s="20" t="s">
        <v>378</v>
      </c>
      <c r="C101" s="20" t="s">
        <v>379</v>
      </c>
      <c r="D101" s="20">
        <v>120</v>
      </c>
      <c r="E101" s="18"/>
      <c r="F101" s="20">
        <v>120</v>
      </c>
      <c r="G101" s="22"/>
      <c r="H101" s="20" t="s">
        <v>39</v>
      </c>
    </row>
    <row r="102" spans="1:8" ht="13.5">
      <c r="A102" s="146" t="s">
        <v>380</v>
      </c>
      <c r="B102" s="146"/>
      <c r="C102" s="80"/>
      <c r="D102" s="45">
        <f>D103+D104</f>
        <v>164</v>
      </c>
      <c r="E102" s="18"/>
      <c r="F102" s="45">
        <f>F103+F104</f>
        <v>164</v>
      </c>
      <c r="G102" s="89"/>
      <c r="H102" s="45"/>
    </row>
    <row r="103" spans="1:8" ht="13.5">
      <c r="A103" s="20">
        <v>4</v>
      </c>
      <c r="B103" s="20" t="s">
        <v>381</v>
      </c>
      <c r="C103" s="20" t="s">
        <v>382</v>
      </c>
      <c r="D103" s="20">
        <v>136</v>
      </c>
      <c r="E103" s="18"/>
      <c r="F103" s="20">
        <v>136</v>
      </c>
      <c r="G103" s="22"/>
      <c r="H103" s="20" t="s">
        <v>16</v>
      </c>
    </row>
    <row r="104" spans="1:8" ht="13.5">
      <c r="A104" s="20">
        <v>5</v>
      </c>
      <c r="B104" s="20" t="s">
        <v>383</v>
      </c>
      <c r="C104" s="20" t="s">
        <v>382</v>
      </c>
      <c r="D104" s="20">
        <v>28</v>
      </c>
      <c r="E104" s="18"/>
      <c r="F104" s="20">
        <v>28</v>
      </c>
      <c r="G104" s="22"/>
      <c r="H104" s="20" t="s">
        <v>16</v>
      </c>
    </row>
    <row r="105" spans="1:8" ht="13.5">
      <c r="A105" s="146" t="s">
        <v>384</v>
      </c>
      <c r="B105" s="146"/>
      <c r="C105" s="80"/>
      <c r="D105" s="45">
        <f>D106+D107</f>
        <v>372</v>
      </c>
      <c r="E105" s="18"/>
      <c r="F105" s="45">
        <f>F106+F107</f>
        <v>372</v>
      </c>
      <c r="G105" s="89"/>
      <c r="H105" s="45"/>
    </row>
    <row r="106" spans="1:8" ht="13.5">
      <c r="A106" s="20">
        <v>6</v>
      </c>
      <c r="B106" s="20" t="s">
        <v>385</v>
      </c>
      <c r="C106" s="20" t="s">
        <v>386</v>
      </c>
      <c r="D106" s="20">
        <v>346</v>
      </c>
      <c r="E106" s="18"/>
      <c r="F106" s="20">
        <v>346</v>
      </c>
      <c r="G106" s="22"/>
      <c r="H106" s="20" t="s">
        <v>39</v>
      </c>
    </row>
    <row r="107" spans="1:8" ht="13.5">
      <c r="A107" s="20">
        <v>7</v>
      </c>
      <c r="B107" s="20" t="s">
        <v>387</v>
      </c>
      <c r="C107" s="20" t="s">
        <v>386</v>
      </c>
      <c r="D107" s="20">
        <v>26</v>
      </c>
      <c r="E107" s="18"/>
      <c r="F107" s="20">
        <v>26</v>
      </c>
      <c r="G107" s="22"/>
      <c r="H107" s="20" t="s">
        <v>16</v>
      </c>
    </row>
    <row r="108" spans="1:8" ht="13.5">
      <c r="A108" s="133" t="s">
        <v>137</v>
      </c>
      <c r="B108" s="133"/>
      <c r="C108" s="133"/>
      <c r="D108" s="17">
        <f>SUM(D109,D135,D146)</f>
        <v>4554</v>
      </c>
      <c r="E108" s="18">
        <f>SUM(E109,E135,E146)</f>
        <v>398410.6</v>
      </c>
      <c r="F108" s="17">
        <f>SUM(F109,F135,F146)</f>
        <v>4554</v>
      </c>
      <c r="G108" s="18">
        <f>SUM(G109,G135,G146)</f>
        <v>254365.3</v>
      </c>
      <c r="H108" s="20"/>
    </row>
    <row r="109" spans="1:8" ht="13.5">
      <c r="A109" s="133" t="s">
        <v>13</v>
      </c>
      <c r="B109" s="133"/>
      <c r="C109" s="133"/>
      <c r="D109" s="17">
        <f>SUM(D110:D134)</f>
        <v>1654</v>
      </c>
      <c r="E109" s="18">
        <f>SUM(E110:E134)</f>
        <v>153600.3</v>
      </c>
      <c r="F109" s="17">
        <f>SUM(F110:F134)</f>
        <v>1654</v>
      </c>
      <c r="G109" s="18">
        <f>SUM(G110:G134)</f>
        <v>154396.3</v>
      </c>
      <c r="H109" s="19">
        <f>SUM(H110:H134)</f>
        <v>0</v>
      </c>
    </row>
    <row r="110" spans="1:8" ht="13.5">
      <c r="A110" s="20">
        <v>1</v>
      </c>
      <c r="B110" s="20" t="s">
        <v>146</v>
      </c>
      <c r="C110" s="20" t="s">
        <v>139</v>
      </c>
      <c r="D110" s="20">
        <v>217</v>
      </c>
      <c r="E110" s="22">
        <v>8880</v>
      </c>
      <c r="F110" s="20">
        <v>217</v>
      </c>
      <c r="G110" s="22"/>
      <c r="H110" s="20" t="s">
        <v>39</v>
      </c>
    </row>
    <row r="111" spans="1:8" ht="13.5">
      <c r="A111" s="20">
        <v>2</v>
      </c>
      <c r="B111" s="20" t="s">
        <v>388</v>
      </c>
      <c r="C111" s="20" t="s">
        <v>139</v>
      </c>
      <c r="D111" s="20">
        <v>29</v>
      </c>
      <c r="E111" s="22">
        <v>2717</v>
      </c>
      <c r="F111" s="20">
        <v>29</v>
      </c>
      <c r="G111" s="22">
        <v>4075</v>
      </c>
      <c r="H111" s="20" t="s">
        <v>16</v>
      </c>
    </row>
    <row r="112" spans="1:8" ht="13.5">
      <c r="A112" s="20">
        <v>3</v>
      </c>
      <c r="B112" s="20" t="s">
        <v>389</v>
      </c>
      <c r="C112" s="20" t="s">
        <v>139</v>
      </c>
      <c r="D112" s="20">
        <v>24</v>
      </c>
      <c r="E112" s="22">
        <v>2587</v>
      </c>
      <c r="F112" s="20">
        <v>24</v>
      </c>
      <c r="G112" s="22">
        <v>3122</v>
      </c>
      <c r="H112" s="20" t="s">
        <v>16</v>
      </c>
    </row>
    <row r="113" spans="1:8" ht="24">
      <c r="A113" s="20">
        <v>4</v>
      </c>
      <c r="B113" s="20" t="s">
        <v>390</v>
      </c>
      <c r="C113" s="20" t="s">
        <v>391</v>
      </c>
      <c r="D113" s="20">
        <v>314</v>
      </c>
      <c r="E113" s="22">
        <v>31035.3</v>
      </c>
      <c r="F113" s="20">
        <v>314</v>
      </c>
      <c r="G113" s="22">
        <v>31035.3</v>
      </c>
      <c r="H113" s="20" t="s">
        <v>39</v>
      </c>
    </row>
    <row r="114" spans="1:8" ht="13.5">
      <c r="A114" s="20">
        <v>5</v>
      </c>
      <c r="B114" s="20" t="s">
        <v>392</v>
      </c>
      <c r="C114" s="20" t="s">
        <v>393</v>
      </c>
      <c r="D114" s="20">
        <v>422</v>
      </c>
      <c r="E114" s="22">
        <v>65090</v>
      </c>
      <c r="F114" s="20">
        <v>422</v>
      </c>
      <c r="G114" s="22">
        <v>57114</v>
      </c>
      <c r="H114" s="20" t="s">
        <v>39</v>
      </c>
    </row>
    <row r="115" spans="1:8" ht="13.5">
      <c r="A115" s="20">
        <v>6</v>
      </c>
      <c r="B115" s="20" t="s">
        <v>394</v>
      </c>
      <c r="C115" s="20" t="s">
        <v>395</v>
      </c>
      <c r="D115" s="20">
        <v>80</v>
      </c>
      <c r="E115" s="22">
        <v>5800</v>
      </c>
      <c r="F115" s="20">
        <v>80</v>
      </c>
      <c r="G115" s="22">
        <v>16000</v>
      </c>
      <c r="H115" s="20" t="s">
        <v>16</v>
      </c>
    </row>
    <row r="116" spans="1:8" ht="13.5">
      <c r="A116" s="20">
        <v>7</v>
      </c>
      <c r="B116" s="20" t="s">
        <v>396</v>
      </c>
      <c r="C116" s="20" t="s">
        <v>395</v>
      </c>
      <c r="D116" s="20">
        <v>36</v>
      </c>
      <c r="E116" s="22">
        <v>5500</v>
      </c>
      <c r="F116" s="20">
        <v>36</v>
      </c>
      <c r="G116" s="22">
        <v>10000</v>
      </c>
      <c r="H116" s="20" t="s">
        <v>16</v>
      </c>
    </row>
    <row r="117" spans="1:8" ht="13.5">
      <c r="A117" s="20">
        <v>8</v>
      </c>
      <c r="B117" s="27" t="s">
        <v>397</v>
      </c>
      <c r="C117" s="20" t="s">
        <v>395</v>
      </c>
      <c r="D117" s="20">
        <v>60</v>
      </c>
      <c r="E117" s="22">
        <v>12000</v>
      </c>
      <c r="F117" s="20">
        <v>60</v>
      </c>
      <c r="G117" s="22">
        <v>10000</v>
      </c>
      <c r="H117" s="20" t="s">
        <v>16</v>
      </c>
    </row>
    <row r="118" spans="1:8" ht="13.5">
      <c r="A118" s="20">
        <v>9</v>
      </c>
      <c r="B118" s="20" t="s">
        <v>398</v>
      </c>
      <c r="C118" s="20" t="s">
        <v>395</v>
      </c>
      <c r="D118" s="20">
        <v>10</v>
      </c>
      <c r="E118" s="22">
        <v>1600</v>
      </c>
      <c r="F118" s="20">
        <v>10</v>
      </c>
      <c r="G118" s="22">
        <v>4400</v>
      </c>
      <c r="H118" s="20" t="s">
        <v>16</v>
      </c>
    </row>
    <row r="119" spans="1:8" ht="13.5">
      <c r="A119" s="20">
        <v>10</v>
      </c>
      <c r="B119" s="20" t="s">
        <v>399</v>
      </c>
      <c r="C119" s="20" t="s">
        <v>395</v>
      </c>
      <c r="D119" s="20">
        <v>24</v>
      </c>
      <c r="E119" s="22">
        <v>1885</v>
      </c>
      <c r="F119" s="20">
        <v>24</v>
      </c>
      <c r="G119" s="22">
        <v>960</v>
      </c>
      <c r="H119" s="20" t="s">
        <v>16</v>
      </c>
    </row>
    <row r="120" spans="1:8" ht="13.5">
      <c r="A120" s="20">
        <v>11</v>
      </c>
      <c r="B120" s="20" t="s">
        <v>400</v>
      </c>
      <c r="C120" s="20" t="s">
        <v>395</v>
      </c>
      <c r="D120" s="20">
        <v>28</v>
      </c>
      <c r="E120" s="22">
        <v>660</v>
      </c>
      <c r="F120" s="20">
        <v>28</v>
      </c>
      <c r="G120" s="22">
        <v>1120</v>
      </c>
      <c r="H120" s="20" t="s">
        <v>16</v>
      </c>
    </row>
    <row r="121" spans="1:8" ht="13.5">
      <c r="A121" s="20">
        <v>12</v>
      </c>
      <c r="B121" s="20" t="s">
        <v>401</v>
      </c>
      <c r="C121" s="20" t="s">
        <v>395</v>
      </c>
      <c r="D121" s="20">
        <v>24</v>
      </c>
      <c r="E121" s="22">
        <v>800</v>
      </c>
      <c r="F121" s="20">
        <v>24</v>
      </c>
      <c r="G121" s="22">
        <v>960</v>
      </c>
      <c r="H121" s="20" t="s">
        <v>16</v>
      </c>
    </row>
    <row r="122" spans="1:8" ht="13.5">
      <c r="A122" s="20">
        <v>13</v>
      </c>
      <c r="B122" s="20" t="s">
        <v>402</v>
      </c>
      <c r="C122" s="20" t="s">
        <v>395</v>
      </c>
      <c r="D122" s="20">
        <v>20</v>
      </c>
      <c r="E122" s="22">
        <v>423</v>
      </c>
      <c r="F122" s="20">
        <v>20</v>
      </c>
      <c r="G122" s="22">
        <v>800</v>
      </c>
      <c r="H122" s="20" t="s">
        <v>16</v>
      </c>
    </row>
    <row r="123" spans="1:8" ht="13.5">
      <c r="A123" s="20">
        <v>14</v>
      </c>
      <c r="B123" s="20" t="s">
        <v>403</v>
      </c>
      <c r="C123" s="20" t="s">
        <v>395</v>
      </c>
      <c r="D123" s="20">
        <v>16</v>
      </c>
      <c r="E123" s="22">
        <v>253</v>
      </c>
      <c r="F123" s="20">
        <v>16</v>
      </c>
      <c r="G123" s="22">
        <v>440</v>
      </c>
      <c r="H123" s="20" t="s">
        <v>16</v>
      </c>
    </row>
    <row r="124" spans="1:8" ht="13.5">
      <c r="A124" s="20">
        <v>15</v>
      </c>
      <c r="B124" s="20" t="s">
        <v>404</v>
      </c>
      <c r="C124" s="20" t="s">
        <v>405</v>
      </c>
      <c r="D124" s="20">
        <v>54</v>
      </c>
      <c r="E124" s="22">
        <v>2700</v>
      </c>
      <c r="F124" s="20">
        <v>54</v>
      </c>
      <c r="G124" s="22">
        <v>2700</v>
      </c>
      <c r="H124" s="20" t="s">
        <v>16</v>
      </c>
    </row>
    <row r="125" spans="1:8" ht="13.5">
      <c r="A125" s="20">
        <v>16</v>
      </c>
      <c r="B125" s="20" t="s">
        <v>406</v>
      </c>
      <c r="C125" s="20" t="s">
        <v>405</v>
      </c>
      <c r="D125" s="20">
        <v>18</v>
      </c>
      <c r="E125" s="22">
        <v>810</v>
      </c>
      <c r="F125" s="20">
        <v>18</v>
      </c>
      <c r="G125" s="22">
        <v>810</v>
      </c>
      <c r="H125" s="20" t="s">
        <v>16</v>
      </c>
    </row>
    <row r="126" spans="1:8" ht="13.5">
      <c r="A126" s="20">
        <v>17</v>
      </c>
      <c r="B126" s="20" t="s">
        <v>407</v>
      </c>
      <c r="C126" s="20" t="s">
        <v>405</v>
      </c>
      <c r="D126" s="20">
        <v>12</v>
      </c>
      <c r="E126" s="22">
        <v>600</v>
      </c>
      <c r="F126" s="20">
        <v>12</v>
      </c>
      <c r="G126" s="22">
        <v>600</v>
      </c>
      <c r="H126" s="20" t="s">
        <v>16</v>
      </c>
    </row>
    <row r="127" spans="1:8" ht="13.5">
      <c r="A127" s="20">
        <v>18</v>
      </c>
      <c r="B127" s="20" t="s">
        <v>408</v>
      </c>
      <c r="C127" s="20" t="s">
        <v>405</v>
      </c>
      <c r="D127" s="20">
        <v>40</v>
      </c>
      <c r="E127" s="22">
        <v>2200</v>
      </c>
      <c r="F127" s="20">
        <v>40</v>
      </c>
      <c r="G127" s="22">
        <v>2200</v>
      </c>
      <c r="H127" s="20" t="s">
        <v>16</v>
      </c>
    </row>
    <row r="128" spans="1:8" ht="13.5">
      <c r="A128" s="20">
        <v>19</v>
      </c>
      <c r="B128" s="20" t="s">
        <v>409</v>
      </c>
      <c r="C128" s="20" t="s">
        <v>405</v>
      </c>
      <c r="D128" s="20">
        <v>25</v>
      </c>
      <c r="E128" s="22">
        <v>875</v>
      </c>
      <c r="F128" s="20">
        <v>25</v>
      </c>
      <c r="G128" s="22">
        <v>875</v>
      </c>
      <c r="H128" s="20" t="s">
        <v>16</v>
      </c>
    </row>
    <row r="129" spans="1:8" ht="13.5">
      <c r="A129" s="20">
        <v>20</v>
      </c>
      <c r="B129" s="20" t="s">
        <v>410</v>
      </c>
      <c r="C129" s="20" t="s">
        <v>405</v>
      </c>
      <c r="D129" s="20">
        <v>21</v>
      </c>
      <c r="E129" s="22">
        <v>735</v>
      </c>
      <c r="F129" s="20">
        <v>21</v>
      </c>
      <c r="G129" s="22">
        <v>735</v>
      </c>
      <c r="H129" s="20" t="s">
        <v>16</v>
      </c>
    </row>
    <row r="130" spans="1:8" ht="13.5">
      <c r="A130" s="20">
        <v>21</v>
      </c>
      <c r="B130" s="20" t="s">
        <v>411</v>
      </c>
      <c r="C130" s="20" t="s">
        <v>405</v>
      </c>
      <c r="D130" s="20">
        <v>30</v>
      </c>
      <c r="E130" s="22">
        <v>1200</v>
      </c>
      <c r="F130" s="20">
        <v>30</v>
      </c>
      <c r="G130" s="22">
        <v>1200</v>
      </c>
      <c r="H130" s="20" t="s">
        <v>16</v>
      </c>
    </row>
    <row r="131" spans="1:8" ht="13.5">
      <c r="A131" s="20">
        <v>22</v>
      </c>
      <c r="B131" s="20" t="s">
        <v>412</v>
      </c>
      <c r="C131" s="20" t="s">
        <v>405</v>
      </c>
      <c r="D131" s="20">
        <v>36</v>
      </c>
      <c r="E131" s="22">
        <v>1260</v>
      </c>
      <c r="F131" s="20">
        <v>36</v>
      </c>
      <c r="G131" s="22">
        <v>1260</v>
      </c>
      <c r="H131" s="20" t="s">
        <v>16</v>
      </c>
    </row>
    <row r="132" spans="1:8" ht="13.5">
      <c r="A132" s="20">
        <v>23</v>
      </c>
      <c r="B132" s="20" t="s">
        <v>413</v>
      </c>
      <c r="C132" s="20" t="s">
        <v>405</v>
      </c>
      <c r="D132" s="20">
        <v>30</v>
      </c>
      <c r="E132" s="22">
        <v>1050</v>
      </c>
      <c r="F132" s="20">
        <v>30</v>
      </c>
      <c r="G132" s="22">
        <v>1050</v>
      </c>
      <c r="H132" s="20" t="s">
        <v>16</v>
      </c>
    </row>
    <row r="133" spans="1:8" ht="13.5">
      <c r="A133" s="20">
        <v>24</v>
      </c>
      <c r="B133" s="20" t="s">
        <v>414</v>
      </c>
      <c r="C133" s="20" t="s">
        <v>405</v>
      </c>
      <c r="D133" s="20">
        <v>54</v>
      </c>
      <c r="E133" s="22">
        <v>1890</v>
      </c>
      <c r="F133" s="20">
        <v>54</v>
      </c>
      <c r="G133" s="22">
        <v>1890</v>
      </c>
      <c r="H133" s="20" t="s">
        <v>16</v>
      </c>
    </row>
    <row r="134" spans="1:8" ht="13.5">
      <c r="A134" s="20">
        <v>25</v>
      </c>
      <c r="B134" s="20" t="s">
        <v>415</v>
      </c>
      <c r="C134" s="20" t="s">
        <v>405</v>
      </c>
      <c r="D134" s="20">
        <v>30</v>
      </c>
      <c r="E134" s="22">
        <v>1050</v>
      </c>
      <c r="F134" s="20">
        <v>30</v>
      </c>
      <c r="G134" s="22">
        <v>1050</v>
      </c>
      <c r="H134" s="20" t="s">
        <v>16</v>
      </c>
    </row>
    <row r="135" spans="1:8" ht="13.5">
      <c r="A135" s="141" t="s">
        <v>416</v>
      </c>
      <c r="B135" s="142"/>
      <c r="C135" s="143"/>
      <c r="D135" s="17">
        <f>SUM(D136:D145)</f>
        <v>2029</v>
      </c>
      <c r="E135" s="18">
        <f>SUM(E136:E145)</f>
        <v>178530</v>
      </c>
      <c r="F135" s="17">
        <f>SUM(F136:F145)</f>
        <v>2029</v>
      </c>
      <c r="G135" s="18">
        <f>SUM(G136:G145)</f>
        <v>13690</v>
      </c>
      <c r="H135" s="92"/>
    </row>
    <row r="136" spans="1:8" ht="13.5">
      <c r="A136" s="20">
        <v>26</v>
      </c>
      <c r="B136" s="20" t="s">
        <v>417</v>
      </c>
      <c r="C136" s="20" t="s">
        <v>418</v>
      </c>
      <c r="D136" s="20">
        <v>439</v>
      </c>
      <c r="E136" s="22">
        <v>39510</v>
      </c>
      <c r="F136" s="20">
        <v>439</v>
      </c>
      <c r="G136" s="22"/>
      <c r="H136" s="20" t="s">
        <v>39</v>
      </c>
    </row>
    <row r="137" spans="1:8" ht="13.5">
      <c r="A137" s="20">
        <v>27</v>
      </c>
      <c r="B137" s="20" t="s">
        <v>419</v>
      </c>
      <c r="C137" s="20" t="s">
        <v>418</v>
      </c>
      <c r="D137" s="20">
        <v>741</v>
      </c>
      <c r="E137" s="22">
        <v>66690</v>
      </c>
      <c r="F137" s="20">
        <v>741</v>
      </c>
      <c r="G137" s="22"/>
      <c r="H137" s="20" t="s">
        <v>39</v>
      </c>
    </row>
    <row r="138" spans="1:8" ht="13.5">
      <c r="A138" s="20">
        <v>28</v>
      </c>
      <c r="B138" s="20" t="s">
        <v>420</v>
      </c>
      <c r="C138" s="20" t="s">
        <v>418</v>
      </c>
      <c r="D138" s="20">
        <v>294</v>
      </c>
      <c r="E138" s="22">
        <v>26460</v>
      </c>
      <c r="F138" s="20">
        <v>294</v>
      </c>
      <c r="G138" s="22"/>
      <c r="H138" s="20" t="s">
        <v>39</v>
      </c>
    </row>
    <row r="139" spans="1:8" ht="13.5">
      <c r="A139" s="20">
        <v>29</v>
      </c>
      <c r="B139" s="20" t="s">
        <v>421</v>
      </c>
      <c r="C139" s="20" t="s">
        <v>418</v>
      </c>
      <c r="D139" s="20">
        <v>307</v>
      </c>
      <c r="E139" s="22">
        <v>30690</v>
      </c>
      <c r="F139" s="20">
        <v>307</v>
      </c>
      <c r="G139" s="22"/>
      <c r="H139" s="20" t="s">
        <v>39</v>
      </c>
    </row>
    <row r="140" spans="1:8" ht="13.5">
      <c r="A140" s="20">
        <v>30</v>
      </c>
      <c r="B140" s="20" t="s">
        <v>422</v>
      </c>
      <c r="C140" s="20" t="s">
        <v>418</v>
      </c>
      <c r="D140" s="20">
        <v>50</v>
      </c>
      <c r="E140" s="22">
        <v>4500</v>
      </c>
      <c r="F140" s="20">
        <v>50</v>
      </c>
      <c r="G140" s="22"/>
      <c r="H140" s="20" t="s">
        <v>39</v>
      </c>
    </row>
    <row r="141" spans="1:8" ht="13.5">
      <c r="A141" s="20">
        <v>31</v>
      </c>
      <c r="B141" s="20" t="s">
        <v>423</v>
      </c>
      <c r="C141" s="20" t="s">
        <v>418</v>
      </c>
      <c r="D141" s="20">
        <v>34</v>
      </c>
      <c r="E141" s="22">
        <v>2100</v>
      </c>
      <c r="F141" s="20">
        <v>34</v>
      </c>
      <c r="G141" s="22"/>
      <c r="H141" s="20" t="s">
        <v>39</v>
      </c>
    </row>
    <row r="142" spans="1:8" ht="13.5">
      <c r="A142" s="20">
        <v>32</v>
      </c>
      <c r="B142" s="20" t="s">
        <v>424</v>
      </c>
      <c r="C142" s="20" t="s">
        <v>418</v>
      </c>
      <c r="D142" s="20">
        <v>34</v>
      </c>
      <c r="E142" s="22">
        <v>2040</v>
      </c>
      <c r="F142" s="20">
        <v>34</v>
      </c>
      <c r="G142" s="22">
        <v>3230</v>
      </c>
      <c r="H142" s="20" t="s">
        <v>16</v>
      </c>
    </row>
    <row r="143" spans="1:8" ht="13.5">
      <c r="A143" s="20">
        <v>33</v>
      </c>
      <c r="B143" s="20" t="s">
        <v>425</v>
      </c>
      <c r="C143" s="20" t="s">
        <v>418</v>
      </c>
      <c r="D143" s="20">
        <v>22</v>
      </c>
      <c r="E143" s="22">
        <v>1440</v>
      </c>
      <c r="F143" s="20">
        <v>22</v>
      </c>
      <c r="G143" s="22">
        <v>3080</v>
      </c>
      <c r="H143" s="20" t="s">
        <v>16</v>
      </c>
    </row>
    <row r="144" spans="1:8" ht="13.5">
      <c r="A144" s="20">
        <v>34</v>
      </c>
      <c r="B144" s="20" t="s">
        <v>426</v>
      </c>
      <c r="C144" s="20" t="s">
        <v>418</v>
      </c>
      <c r="D144" s="20">
        <v>48</v>
      </c>
      <c r="E144" s="22">
        <v>1500</v>
      </c>
      <c r="F144" s="20">
        <v>48</v>
      </c>
      <c r="G144" s="22">
        <v>1680</v>
      </c>
      <c r="H144" s="20" t="s">
        <v>16</v>
      </c>
    </row>
    <row r="145" spans="1:8" ht="13.5">
      <c r="A145" s="20">
        <v>35</v>
      </c>
      <c r="B145" s="20" t="s">
        <v>427</v>
      </c>
      <c r="C145" s="20" t="s">
        <v>418</v>
      </c>
      <c r="D145" s="20">
        <v>60</v>
      </c>
      <c r="E145" s="22">
        <v>3600</v>
      </c>
      <c r="F145" s="20">
        <v>60</v>
      </c>
      <c r="G145" s="22">
        <v>5700</v>
      </c>
      <c r="H145" s="20" t="s">
        <v>16</v>
      </c>
    </row>
    <row r="146" spans="1:8" ht="13.5">
      <c r="A146" s="141" t="s">
        <v>428</v>
      </c>
      <c r="B146" s="142"/>
      <c r="C146" s="143"/>
      <c r="D146" s="17">
        <f>SUM(D147:D155)</f>
        <v>871</v>
      </c>
      <c r="E146" s="18">
        <f>SUM(E147:E155)</f>
        <v>66280.3</v>
      </c>
      <c r="F146" s="17">
        <f>SUM(F147:F155)</f>
        <v>871</v>
      </c>
      <c r="G146" s="18">
        <f>SUM(G147:G155)</f>
        <v>86279</v>
      </c>
      <c r="H146" s="93"/>
    </row>
    <row r="147" spans="1:8" ht="13.5">
      <c r="A147" s="20">
        <v>36</v>
      </c>
      <c r="B147" s="20" t="s">
        <v>429</v>
      </c>
      <c r="C147" s="20" t="s">
        <v>151</v>
      </c>
      <c r="D147" s="20">
        <v>155</v>
      </c>
      <c r="E147" s="22">
        <v>15280</v>
      </c>
      <c r="F147" s="20">
        <v>155</v>
      </c>
      <c r="G147" s="22">
        <v>21700</v>
      </c>
      <c r="H147" s="20" t="s">
        <v>39</v>
      </c>
    </row>
    <row r="148" spans="1:8" ht="24">
      <c r="A148" s="20">
        <v>37</v>
      </c>
      <c r="B148" s="20" t="s">
        <v>430</v>
      </c>
      <c r="C148" s="20" t="s">
        <v>151</v>
      </c>
      <c r="D148" s="20">
        <v>110</v>
      </c>
      <c r="E148" s="22">
        <v>2773</v>
      </c>
      <c r="F148" s="20">
        <v>110</v>
      </c>
      <c r="G148" s="22">
        <v>15950</v>
      </c>
      <c r="H148" s="20" t="s">
        <v>39</v>
      </c>
    </row>
    <row r="149" spans="1:8" ht="13.5">
      <c r="A149" s="20">
        <v>38</v>
      </c>
      <c r="B149" s="20" t="s">
        <v>431</v>
      </c>
      <c r="C149" s="20" t="s">
        <v>151</v>
      </c>
      <c r="D149" s="20">
        <v>26</v>
      </c>
      <c r="E149" s="22">
        <v>7333</v>
      </c>
      <c r="F149" s="20">
        <v>26</v>
      </c>
      <c r="G149" s="22">
        <v>4810</v>
      </c>
      <c r="H149" s="20" t="s">
        <v>39</v>
      </c>
    </row>
    <row r="150" spans="1:8" ht="24">
      <c r="A150" s="20">
        <v>39</v>
      </c>
      <c r="B150" s="20" t="s">
        <v>432</v>
      </c>
      <c r="C150" s="20" t="s">
        <v>151</v>
      </c>
      <c r="D150" s="20">
        <v>40</v>
      </c>
      <c r="E150" s="22">
        <v>2535</v>
      </c>
      <c r="F150" s="20">
        <v>40</v>
      </c>
      <c r="G150" s="22">
        <v>6800</v>
      </c>
      <c r="H150" s="20" t="s">
        <v>39</v>
      </c>
    </row>
    <row r="151" spans="1:8" ht="13.5">
      <c r="A151" s="20">
        <v>40</v>
      </c>
      <c r="B151" s="20" t="s">
        <v>433</v>
      </c>
      <c r="C151" s="20" t="s">
        <v>151</v>
      </c>
      <c r="D151" s="20">
        <v>48</v>
      </c>
      <c r="E151" s="22">
        <v>1092</v>
      </c>
      <c r="F151" s="20">
        <v>48</v>
      </c>
      <c r="G151" s="22">
        <v>1879</v>
      </c>
      <c r="H151" s="20" t="s">
        <v>16</v>
      </c>
    </row>
    <row r="152" spans="1:8" ht="13.5">
      <c r="A152" s="20">
        <v>41</v>
      </c>
      <c r="B152" s="20" t="s">
        <v>434</v>
      </c>
      <c r="C152" s="20" t="s">
        <v>151</v>
      </c>
      <c r="D152" s="20">
        <v>70</v>
      </c>
      <c r="E152" s="22">
        <v>2200</v>
      </c>
      <c r="F152" s="20">
        <v>70</v>
      </c>
      <c r="G152" s="22">
        <v>2007</v>
      </c>
      <c r="H152" s="20" t="s">
        <v>16</v>
      </c>
    </row>
    <row r="153" spans="1:8" ht="13.5">
      <c r="A153" s="20">
        <v>42</v>
      </c>
      <c r="B153" s="20" t="s">
        <v>435</v>
      </c>
      <c r="C153" s="20" t="s">
        <v>151</v>
      </c>
      <c r="D153" s="20">
        <v>272</v>
      </c>
      <c r="E153" s="22">
        <v>14508</v>
      </c>
      <c r="F153" s="20">
        <v>272</v>
      </c>
      <c r="G153" s="22">
        <v>12855</v>
      </c>
      <c r="H153" s="20" t="s">
        <v>39</v>
      </c>
    </row>
    <row r="154" spans="1:8" ht="13.5">
      <c r="A154" s="20">
        <v>43</v>
      </c>
      <c r="B154" s="20" t="s">
        <v>436</v>
      </c>
      <c r="C154" s="20" t="s">
        <v>151</v>
      </c>
      <c r="D154" s="20">
        <v>100</v>
      </c>
      <c r="E154" s="22">
        <v>15506</v>
      </c>
      <c r="F154" s="20">
        <v>100</v>
      </c>
      <c r="G154" s="22">
        <v>14092</v>
      </c>
      <c r="H154" s="20" t="s">
        <v>39</v>
      </c>
    </row>
    <row r="155" spans="1:8" ht="24">
      <c r="A155" s="20">
        <v>44</v>
      </c>
      <c r="B155" s="20" t="s">
        <v>437</v>
      </c>
      <c r="C155" s="20" t="s">
        <v>151</v>
      </c>
      <c r="D155" s="20">
        <v>50</v>
      </c>
      <c r="E155" s="22">
        <v>5053.3</v>
      </c>
      <c r="F155" s="20">
        <v>50</v>
      </c>
      <c r="G155" s="22">
        <v>6186</v>
      </c>
      <c r="H155" s="20" t="s">
        <v>39</v>
      </c>
    </row>
    <row r="156" spans="1:8" ht="13.5">
      <c r="A156" s="133" t="s">
        <v>152</v>
      </c>
      <c r="B156" s="133"/>
      <c r="C156" s="133"/>
      <c r="D156" s="17">
        <v>0</v>
      </c>
      <c r="E156" s="18">
        <v>0</v>
      </c>
      <c r="F156" s="17">
        <v>0</v>
      </c>
      <c r="G156" s="18">
        <v>0</v>
      </c>
      <c r="H156" s="20"/>
    </row>
    <row r="157" spans="1:8" ht="13.5">
      <c r="A157" s="133" t="s">
        <v>166</v>
      </c>
      <c r="B157" s="133"/>
      <c r="C157" s="133"/>
      <c r="D157" s="19">
        <f>SUM(D158,D161,D169,D177)</f>
        <v>3346</v>
      </c>
      <c r="E157" s="18">
        <f>SUM(E158,E161,E169,E177)</f>
        <v>310528.35</v>
      </c>
      <c r="F157" s="19">
        <f>SUM(F158,F161,F169,F177)</f>
        <v>3346</v>
      </c>
      <c r="G157" s="18">
        <f>SUM(G158,G161,G169,G177)</f>
        <v>312880</v>
      </c>
      <c r="H157" s="20"/>
    </row>
    <row r="158" spans="1:8" ht="13.5">
      <c r="A158" s="141" t="s">
        <v>13</v>
      </c>
      <c r="B158" s="142"/>
      <c r="C158" s="143"/>
      <c r="D158" s="17">
        <f>D159+D160</f>
        <v>147</v>
      </c>
      <c r="E158" s="18">
        <f>E159+E160</f>
        <v>14700</v>
      </c>
      <c r="F158" s="17">
        <f>F159+F160</f>
        <v>147</v>
      </c>
      <c r="G158" s="18">
        <f>G159+G160</f>
        <v>14700</v>
      </c>
      <c r="H158" s="20"/>
    </row>
    <row r="159" spans="1:8" ht="13.5">
      <c r="A159" s="20">
        <v>1</v>
      </c>
      <c r="B159" s="20" t="s">
        <v>438</v>
      </c>
      <c r="C159" s="20" t="s">
        <v>439</v>
      </c>
      <c r="D159" s="20">
        <v>91</v>
      </c>
      <c r="E159" s="22">
        <v>9100</v>
      </c>
      <c r="F159" s="20">
        <v>91</v>
      </c>
      <c r="G159" s="22">
        <v>9100</v>
      </c>
      <c r="H159" s="20" t="s">
        <v>16</v>
      </c>
    </row>
    <row r="160" spans="1:8" ht="13.5">
      <c r="A160" s="20">
        <v>2</v>
      </c>
      <c r="B160" s="20" t="s">
        <v>440</v>
      </c>
      <c r="C160" s="20" t="s">
        <v>441</v>
      </c>
      <c r="D160" s="20">
        <v>56</v>
      </c>
      <c r="E160" s="22">
        <v>5600</v>
      </c>
      <c r="F160" s="20">
        <v>56</v>
      </c>
      <c r="G160" s="22">
        <v>5600</v>
      </c>
      <c r="H160" s="20" t="s">
        <v>16</v>
      </c>
    </row>
    <row r="161" spans="1:8" ht="13.5">
      <c r="A161" s="141" t="s">
        <v>178</v>
      </c>
      <c r="B161" s="142"/>
      <c r="C161" s="143"/>
      <c r="D161" s="17">
        <f>SUM(D162:D168)</f>
        <v>378</v>
      </c>
      <c r="E161" s="18">
        <f>SUM(E162:E168)</f>
        <v>13728.35</v>
      </c>
      <c r="F161" s="17">
        <f>SUM(F162:F168)</f>
        <v>378</v>
      </c>
      <c r="G161" s="18">
        <f>SUM(G162:G168)</f>
        <v>16080</v>
      </c>
      <c r="H161" s="20"/>
    </row>
    <row r="162" spans="1:8" ht="13.5">
      <c r="A162" s="20">
        <v>3</v>
      </c>
      <c r="B162" s="20" t="s">
        <v>442</v>
      </c>
      <c r="C162" s="20" t="s">
        <v>180</v>
      </c>
      <c r="D162" s="20">
        <v>48</v>
      </c>
      <c r="E162" s="22">
        <v>1488</v>
      </c>
      <c r="F162" s="20">
        <v>48</v>
      </c>
      <c r="G162" s="22">
        <v>1920</v>
      </c>
      <c r="H162" s="20" t="s">
        <v>16</v>
      </c>
    </row>
    <row r="163" spans="1:8" ht="13.5">
      <c r="A163" s="20">
        <v>4</v>
      </c>
      <c r="B163" s="20" t="s">
        <v>443</v>
      </c>
      <c r="C163" s="20" t="s">
        <v>180</v>
      </c>
      <c r="D163" s="20">
        <v>58</v>
      </c>
      <c r="E163" s="22">
        <v>820.35</v>
      </c>
      <c r="F163" s="20">
        <v>58</v>
      </c>
      <c r="G163" s="22">
        <v>1600</v>
      </c>
      <c r="H163" s="20" t="s">
        <v>16</v>
      </c>
    </row>
    <row r="164" spans="1:8" ht="24">
      <c r="A164" s="20">
        <v>5</v>
      </c>
      <c r="B164" s="20" t="s">
        <v>444</v>
      </c>
      <c r="C164" s="20" t="s">
        <v>180</v>
      </c>
      <c r="D164" s="20">
        <v>53</v>
      </c>
      <c r="E164" s="22">
        <v>3200</v>
      </c>
      <c r="F164" s="20">
        <v>53</v>
      </c>
      <c r="G164" s="22">
        <v>2120</v>
      </c>
      <c r="H164" s="20" t="s">
        <v>16</v>
      </c>
    </row>
    <row r="165" spans="1:8" ht="13.5">
      <c r="A165" s="20">
        <v>6</v>
      </c>
      <c r="B165" s="20" t="s">
        <v>445</v>
      </c>
      <c r="C165" s="20" t="s">
        <v>180</v>
      </c>
      <c r="D165" s="20">
        <v>60</v>
      </c>
      <c r="E165" s="22">
        <v>1500</v>
      </c>
      <c r="F165" s="20">
        <v>60</v>
      </c>
      <c r="G165" s="22">
        <v>3000</v>
      </c>
      <c r="H165" s="20" t="s">
        <v>16</v>
      </c>
    </row>
    <row r="166" spans="1:8" ht="13.5">
      <c r="A166" s="20">
        <v>7</v>
      </c>
      <c r="B166" s="20" t="s">
        <v>446</v>
      </c>
      <c r="C166" s="20" t="s">
        <v>180</v>
      </c>
      <c r="D166" s="20">
        <v>48</v>
      </c>
      <c r="E166" s="22">
        <v>1920</v>
      </c>
      <c r="F166" s="20">
        <v>48</v>
      </c>
      <c r="G166" s="22">
        <v>2800</v>
      </c>
      <c r="H166" s="20" t="s">
        <v>16</v>
      </c>
    </row>
    <row r="167" spans="1:8" ht="13.5">
      <c r="A167" s="20">
        <v>8</v>
      </c>
      <c r="B167" s="20" t="s">
        <v>447</v>
      </c>
      <c r="C167" s="20" t="s">
        <v>180</v>
      </c>
      <c r="D167" s="20">
        <v>56</v>
      </c>
      <c r="E167" s="22">
        <v>2400</v>
      </c>
      <c r="F167" s="20">
        <v>56</v>
      </c>
      <c r="G167" s="22">
        <v>2240</v>
      </c>
      <c r="H167" s="20" t="s">
        <v>16</v>
      </c>
    </row>
    <row r="168" spans="1:8" ht="13.5">
      <c r="A168" s="20">
        <v>9</v>
      </c>
      <c r="B168" s="20" t="s">
        <v>448</v>
      </c>
      <c r="C168" s="20" t="s">
        <v>180</v>
      </c>
      <c r="D168" s="94">
        <v>55</v>
      </c>
      <c r="E168" s="22">
        <v>2400</v>
      </c>
      <c r="F168" s="94">
        <v>55</v>
      </c>
      <c r="G168" s="22">
        <v>2400</v>
      </c>
      <c r="H168" s="20" t="s">
        <v>16</v>
      </c>
    </row>
    <row r="169" spans="1:8" ht="13.5">
      <c r="A169" s="141" t="s">
        <v>449</v>
      </c>
      <c r="B169" s="142"/>
      <c r="C169" s="143"/>
      <c r="D169" s="17">
        <f>SUM(D170:D176)</f>
        <v>2321</v>
      </c>
      <c r="E169" s="18">
        <f>SUM(E170:E176)</f>
        <v>232100</v>
      </c>
      <c r="F169" s="17">
        <f>SUM(F170:F176)</f>
        <v>2321</v>
      </c>
      <c r="G169" s="18">
        <f>SUM(G170:G176)</f>
        <v>232100</v>
      </c>
      <c r="H169" s="20"/>
    </row>
    <row r="170" spans="1:8" ht="13.5">
      <c r="A170" s="20">
        <v>10</v>
      </c>
      <c r="B170" s="20" t="s">
        <v>450</v>
      </c>
      <c r="C170" s="20" t="s">
        <v>451</v>
      </c>
      <c r="D170" s="94">
        <v>32</v>
      </c>
      <c r="E170" s="22">
        <v>3200</v>
      </c>
      <c r="F170" s="94">
        <v>32</v>
      </c>
      <c r="G170" s="22">
        <v>3200</v>
      </c>
      <c r="H170" s="20" t="s">
        <v>16</v>
      </c>
    </row>
    <row r="171" spans="1:8" ht="13.5">
      <c r="A171" s="20">
        <v>11</v>
      </c>
      <c r="B171" s="20" t="s">
        <v>452</v>
      </c>
      <c r="C171" s="20" t="s">
        <v>451</v>
      </c>
      <c r="D171" s="17">
        <v>25</v>
      </c>
      <c r="E171" s="18">
        <v>2500</v>
      </c>
      <c r="F171" s="17">
        <v>25</v>
      </c>
      <c r="G171" s="18">
        <v>2500</v>
      </c>
      <c r="H171" s="20" t="s">
        <v>16</v>
      </c>
    </row>
    <row r="172" spans="1:8" ht="13.5">
      <c r="A172" s="20">
        <v>12</v>
      </c>
      <c r="B172" s="20" t="s">
        <v>453</v>
      </c>
      <c r="C172" s="20" t="s">
        <v>451</v>
      </c>
      <c r="D172" s="20">
        <v>55</v>
      </c>
      <c r="E172" s="22">
        <v>5500</v>
      </c>
      <c r="F172" s="20">
        <v>55</v>
      </c>
      <c r="G172" s="22">
        <v>5500</v>
      </c>
      <c r="H172" s="20" t="s">
        <v>16</v>
      </c>
    </row>
    <row r="173" spans="1:8" ht="13.5">
      <c r="A173" s="20">
        <v>13</v>
      </c>
      <c r="B173" s="20" t="s">
        <v>454</v>
      </c>
      <c r="C173" s="20" t="s">
        <v>451</v>
      </c>
      <c r="D173" s="17">
        <v>36</v>
      </c>
      <c r="E173" s="18">
        <v>3600</v>
      </c>
      <c r="F173" s="17">
        <v>36</v>
      </c>
      <c r="G173" s="18">
        <v>3600</v>
      </c>
      <c r="H173" s="20" t="s">
        <v>16</v>
      </c>
    </row>
    <row r="174" spans="1:8" ht="13.5">
      <c r="A174" s="20">
        <v>14</v>
      </c>
      <c r="B174" s="20" t="s">
        <v>455</v>
      </c>
      <c r="C174" s="20" t="s">
        <v>451</v>
      </c>
      <c r="D174" s="20">
        <v>32</v>
      </c>
      <c r="E174" s="22">
        <v>3200</v>
      </c>
      <c r="F174" s="20">
        <v>32</v>
      </c>
      <c r="G174" s="22">
        <v>3200</v>
      </c>
      <c r="H174" s="20" t="s">
        <v>16</v>
      </c>
    </row>
    <row r="175" spans="1:8" ht="13.5">
      <c r="A175" s="20">
        <v>15</v>
      </c>
      <c r="B175" s="20" t="s">
        <v>456</v>
      </c>
      <c r="C175" s="20" t="s">
        <v>451</v>
      </c>
      <c r="D175" s="20">
        <v>141</v>
      </c>
      <c r="E175" s="22">
        <v>14100</v>
      </c>
      <c r="F175" s="20">
        <v>141</v>
      </c>
      <c r="G175" s="22">
        <v>14100</v>
      </c>
      <c r="H175" s="20" t="s">
        <v>16</v>
      </c>
    </row>
    <row r="176" spans="1:8" ht="13.5">
      <c r="A176" s="20">
        <v>16</v>
      </c>
      <c r="B176" s="20" t="s">
        <v>457</v>
      </c>
      <c r="C176" s="20" t="s">
        <v>451</v>
      </c>
      <c r="D176" s="20">
        <v>2000</v>
      </c>
      <c r="E176" s="22">
        <v>200000</v>
      </c>
      <c r="F176" s="20">
        <v>2000</v>
      </c>
      <c r="G176" s="22">
        <v>200000</v>
      </c>
      <c r="H176" s="20" t="s">
        <v>16</v>
      </c>
    </row>
    <row r="177" spans="1:8" ht="13.5">
      <c r="A177" s="141" t="s">
        <v>458</v>
      </c>
      <c r="B177" s="142"/>
      <c r="C177" s="143"/>
      <c r="D177" s="17">
        <f>SUM(D178:D181)</f>
        <v>500</v>
      </c>
      <c r="E177" s="18">
        <f>SUM(E178:E181)</f>
        <v>50000</v>
      </c>
      <c r="F177" s="17">
        <f>SUM(F178:F181)</f>
        <v>500</v>
      </c>
      <c r="G177" s="18">
        <f>SUM(G178:G181)</f>
        <v>50000</v>
      </c>
      <c r="H177" s="20"/>
    </row>
    <row r="178" spans="1:8" ht="13.5">
      <c r="A178" s="20">
        <v>17</v>
      </c>
      <c r="B178" s="20" t="s">
        <v>459</v>
      </c>
      <c r="C178" s="20" t="s">
        <v>460</v>
      </c>
      <c r="D178" s="20">
        <v>40</v>
      </c>
      <c r="E178" s="22">
        <v>4000</v>
      </c>
      <c r="F178" s="20">
        <v>40</v>
      </c>
      <c r="G178" s="22">
        <v>4000</v>
      </c>
      <c r="H178" s="20" t="s">
        <v>16</v>
      </c>
    </row>
    <row r="179" spans="1:8" ht="13.5">
      <c r="A179" s="20">
        <v>18</v>
      </c>
      <c r="B179" s="20" t="s">
        <v>461</v>
      </c>
      <c r="C179" s="20" t="s">
        <v>460</v>
      </c>
      <c r="D179" s="20">
        <v>220</v>
      </c>
      <c r="E179" s="22">
        <v>22000</v>
      </c>
      <c r="F179" s="20">
        <v>220</v>
      </c>
      <c r="G179" s="22">
        <v>22000</v>
      </c>
      <c r="H179" s="20" t="s">
        <v>16</v>
      </c>
    </row>
    <row r="180" spans="1:8" ht="13.5">
      <c r="A180" s="20">
        <v>19</v>
      </c>
      <c r="B180" s="20" t="s">
        <v>462</v>
      </c>
      <c r="C180" s="20" t="s">
        <v>460</v>
      </c>
      <c r="D180" s="20">
        <v>60</v>
      </c>
      <c r="E180" s="22">
        <v>6000</v>
      </c>
      <c r="F180" s="20">
        <v>60</v>
      </c>
      <c r="G180" s="22">
        <v>6000</v>
      </c>
      <c r="H180" s="20" t="s">
        <v>16</v>
      </c>
    </row>
    <row r="181" spans="1:8" ht="13.5">
      <c r="A181" s="20">
        <v>20</v>
      </c>
      <c r="B181" s="20" t="s">
        <v>463</v>
      </c>
      <c r="C181" s="20" t="s">
        <v>460</v>
      </c>
      <c r="D181" s="20">
        <v>180</v>
      </c>
      <c r="E181" s="22">
        <v>18000</v>
      </c>
      <c r="F181" s="20">
        <v>180</v>
      </c>
      <c r="G181" s="22">
        <v>18000</v>
      </c>
      <c r="H181" s="20" t="s">
        <v>16</v>
      </c>
    </row>
    <row r="182" spans="1:8" ht="13.5">
      <c r="A182" s="133" t="s">
        <v>184</v>
      </c>
      <c r="B182" s="133"/>
      <c r="C182" s="133"/>
      <c r="D182" s="19">
        <f>D183+D185+D188+D191</f>
        <v>2976</v>
      </c>
      <c r="E182" s="18">
        <f>E183+E185+E188+E191</f>
        <v>271450.3</v>
      </c>
      <c r="F182" s="19">
        <f>F183+F185+F188+F191</f>
        <v>2976</v>
      </c>
      <c r="G182" s="18">
        <f>G183+G185+G188+G191</f>
        <v>410182</v>
      </c>
      <c r="H182" s="22"/>
    </row>
    <row r="183" spans="1:8" ht="13.5">
      <c r="A183" s="141" t="s">
        <v>13</v>
      </c>
      <c r="B183" s="142"/>
      <c r="C183" s="143"/>
      <c r="D183" s="94">
        <f>D184</f>
        <v>276</v>
      </c>
      <c r="E183" s="22">
        <f>E184</f>
        <v>18216</v>
      </c>
      <c r="F183" s="94">
        <f>F184</f>
        <v>276</v>
      </c>
      <c r="G183" s="22">
        <f>G184</f>
        <v>88720</v>
      </c>
      <c r="H183" s="20"/>
    </row>
    <row r="184" spans="1:8" ht="13.5">
      <c r="A184" s="95">
        <v>1</v>
      </c>
      <c r="B184" s="27" t="s">
        <v>464</v>
      </c>
      <c r="C184" s="27" t="s">
        <v>139</v>
      </c>
      <c r="D184" s="27">
        <v>276</v>
      </c>
      <c r="E184" s="40">
        <v>18216</v>
      </c>
      <c r="F184" s="27">
        <v>276</v>
      </c>
      <c r="G184" s="40">
        <v>88720</v>
      </c>
      <c r="H184" s="27" t="s">
        <v>16</v>
      </c>
    </row>
    <row r="185" spans="1:8" ht="13.5">
      <c r="A185" s="141" t="s">
        <v>465</v>
      </c>
      <c r="B185" s="142"/>
      <c r="C185" s="143"/>
      <c r="D185" s="94">
        <f>D186+D187</f>
        <v>1766</v>
      </c>
      <c r="E185" s="22">
        <f>E186+E187</f>
        <v>159194.3</v>
      </c>
      <c r="F185" s="94">
        <f>F186+F187</f>
        <v>1766</v>
      </c>
      <c r="G185" s="22">
        <f>G186+G187</f>
        <v>202302</v>
      </c>
      <c r="H185" s="20"/>
    </row>
    <row r="186" spans="1:8" ht="13.5">
      <c r="A186" s="95">
        <v>1</v>
      </c>
      <c r="B186" s="95" t="s">
        <v>466</v>
      </c>
      <c r="C186" s="95" t="s">
        <v>467</v>
      </c>
      <c r="D186" s="95">
        <v>1511</v>
      </c>
      <c r="E186" s="96">
        <v>143692.3</v>
      </c>
      <c r="F186" s="95">
        <v>1511</v>
      </c>
      <c r="G186" s="96">
        <v>186800</v>
      </c>
      <c r="H186" s="27" t="s">
        <v>39</v>
      </c>
    </row>
    <row r="187" spans="1:8" ht="13.5">
      <c r="A187" s="95">
        <v>2</v>
      </c>
      <c r="B187" s="95" t="s">
        <v>468</v>
      </c>
      <c r="C187" s="95" t="s">
        <v>467</v>
      </c>
      <c r="D187" s="95">
        <v>255</v>
      </c>
      <c r="E187" s="96">
        <v>15502</v>
      </c>
      <c r="F187" s="95">
        <v>255</v>
      </c>
      <c r="G187" s="96">
        <v>15502</v>
      </c>
      <c r="H187" s="27" t="s">
        <v>39</v>
      </c>
    </row>
    <row r="188" spans="1:8" ht="13.5">
      <c r="A188" s="141" t="s">
        <v>469</v>
      </c>
      <c r="B188" s="142"/>
      <c r="C188" s="143"/>
      <c r="D188" s="94">
        <f>D189+D190</f>
        <v>292</v>
      </c>
      <c r="E188" s="22">
        <f>E189+E190</f>
        <v>43800</v>
      </c>
      <c r="F188" s="94">
        <f>F189+F190</f>
        <v>292</v>
      </c>
      <c r="G188" s="22">
        <f>G189+G190</f>
        <v>43800</v>
      </c>
      <c r="H188" s="20"/>
    </row>
    <row r="189" spans="1:8" ht="13.5">
      <c r="A189" s="95">
        <v>1</v>
      </c>
      <c r="B189" s="97" t="s">
        <v>470</v>
      </c>
      <c r="C189" s="95" t="s">
        <v>471</v>
      </c>
      <c r="D189" s="95">
        <v>154</v>
      </c>
      <c r="E189" s="96">
        <f>D189*150</f>
        <v>23100</v>
      </c>
      <c r="F189" s="95">
        <v>154</v>
      </c>
      <c r="G189" s="96">
        <f>F189*150</f>
        <v>23100</v>
      </c>
      <c r="H189" s="27" t="s">
        <v>39</v>
      </c>
    </row>
    <row r="190" spans="1:8" ht="13.5">
      <c r="A190" s="98">
        <v>2</v>
      </c>
      <c r="B190" s="97" t="s">
        <v>472</v>
      </c>
      <c r="C190" s="95" t="s">
        <v>471</v>
      </c>
      <c r="D190" s="95">
        <v>138</v>
      </c>
      <c r="E190" s="96">
        <f>D190*150</f>
        <v>20700</v>
      </c>
      <c r="F190" s="95">
        <v>138</v>
      </c>
      <c r="G190" s="96">
        <f>F190*150</f>
        <v>20700</v>
      </c>
      <c r="H190" s="27" t="s">
        <v>39</v>
      </c>
    </row>
    <row r="191" spans="1:8" ht="13.5">
      <c r="A191" s="141" t="s">
        <v>473</v>
      </c>
      <c r="B191" s="142"/>
      <c r="C191" s="143"/>
      <c r="D191" s="94">
        <f>D192+D193</f>
        <v>642</v>
      </c>
      <c r="E191" s="22">
        <f>E192+E193</f>
        <v>50240</v>
      </c>
      <c r="F191" s="94">
        <f>F192+F193</f>
        <v>642</v>
      </c>
      <c r="G191" s="22">
        <f>G192+G193</f>
        <v>75360</v>
      </c>
      <c r="H191" s="20"/>
    </row>
    <row r="192" spans="1:8" ht="13.5">
      <c r="A192" s="27">
        <v>1</v>
      </c>
      <c r="B192" s="99" t="s">
        <v>474</v>
      </c>
      <c r="C192" s="36" t="s">
        <v>475</v>
      </c>
      <c r="D192" s="36">
        <v>323</v>
      </c>
      <c r="E192" s="96">
        <v>25840</v>
      </c>
      <c r="F192" s="95">
        <v>323</v>
      </c>
      <c r="G192" s="96">
        <v>38760</v>
      </c>
      <c r="H192" s="27" t="s">
        <v>16</v>
      </c>
    </row>
    <row r="193" spans="1:8" ht="13.5">
      <c r="A193" s="27">
        <v>2</v>
      </c>
      <c r="B193" s="99" t="s">
        <v>476</v>
      </c>
      <c r="C193" s="36" t="s">
        <v>475</v>
      </c>
      <c r="D193" s="36">
        <v>319</v>
      </c>
      <c r="E193" s="96">
        <v>24400</v>
      </c>
      <c r="F193" s="95">
        <v>319</v>
      </c>
      <c r="G193" s="96">
        <v>36600</v>
      </c>
      <c r="H193" s="27" t="s">
        <v>16</v>
      </c>
    </row>
    <row r="194" spans="1:8" ht="13.5">
      <c r="A194" s="133" t="s">
        <v>193</v>
      </c>
      <c r="B194" s="133"/>
      <c r="C194" s="133"/>
      <c r="D194" s="17">
        <f>SUM(D195,D203,D206)</f>
        <v>3451</v>
      </c>
      <c r="E194" s="18">
        <f>SUM(E195,E203,E206)</f>
        <v>0</v>
      </c>
      <c r="F194" s="17">
        <f>SUM(F195,F203,F206)</f>
        <v>4446</v>
      </c>
      <c r="G194" s="18">
        <f>SUM(G195,G203,G206)</f>
        <v>0</v>
      </c>
      <c r="H194" s="22"/>
    </row>
    <row r="195" spans="1:8" ht="13.5">
      <c r="A195" s="141" t="s">
        <v>13</v>
      </c>
      <c r="B195" s="142"/>
      <c r="C195" s="143"/>
      <c r="D195" s="17">
        <f>SUM(D196:D202)</f>
        <v>2954</v>
      </c>
      <c r="E195" s="18">
        <f>SUM(E196:E202)</f>
        <v>0</v>
      </c>
      <c r="F195" s="17">
        <f>SUM(F196:F202)</f>
        <v>3016</v>
      </c>
      <c r="G195" s="18">
        <f>SUM(G196:G202)</f>
        <v>0</v>
      </c>
      <c r="H195" s="22"/>
    </row>
    <row r="196" spans="1:8" ht="13.5">
      <c r="A196" s="27">
        <v>1</v>
      </c>
      <c r="B196" s="27" t="s">
        <v>477</v>
      </c>
      <c r="C196" s="27" t="s">
        <v>139</v>
      </c>
      <c r="D196" s="27">
        <v>40</v>
      </c>
      <c r="E196" s="40"/>
      <c r="F196" s="27">
        <v>40</v>
      </c>
      <c r="G196" s="40"/>
      <c r="H196" s="27" t="s">
        <v>39</v>
      </c>
    </row>
    <row r="197" spans="1:8" ht="13.5">
      <c r="A197" s="27">
        <v>2</v>
      </c>
      <c r="B197" s="27" t="s">
        <v>478</v>
      </c>
      <c r="C197" s="27" t="s">
        <v>139</v>
      </c>
      <c r="D197" s="27">
        <v>60</v>
      </c>
      <c r="E197" s="40"/>
      <c r="F197" s="27">
        <v>60</v>
      </c>
      <c r="G197" s="40"/>
      <c r="H197" s="27" t="s">
        <v>39</v>
      </c>
    </row>
    <row r="198" spans="1:8" ht="24">
      <c r="A198" s="27">
        <v>3</v>
      </c>
      <c r="B198" s="27" t="s">
        <v>479</v>
      </c>
      <c r="C198" s="27" t="s">
        <v>139</v>
      </c>
      <c r="D198" s="27">
        <v>294</v>
      </c>
      <c r="E198" s="40"/>
      <c r="F198" s="27">
        <v>294</v>
      </c>
      <c r="G198" s="40"/>
      <c r="H198" s="27" t="s">
        <v>16</v>
      </c>
    </row>
    <row r="199" spans="1:8" ht="13.5">
      <c r="A199" s="27">
        <v>4</v>
      </c>
      <c r="B199" s="27" t="s">
        <v>480</v>
      </c>
      <c r="C199" s="27" t="s">
        <v>481</v>
      </c>
      <c r="D199" s="27">
        <v>60</v>
      </c>
      <c r="E199" s="40"/>
      <c r="F199" s="27">
        <v>72</v>
      </c>
      <c r="G199" s="40"/>
      <c r="H199" s="27" t="s">
        <v>39</v>
      </c>
    </row>
    <row r="200" spans="1:8" ht="13.5">
      <c r="A200" s="27">
        <v>5</v>
      </c>
      <c r="B200" s="27" t="s">
        <v>482</v>
      </c>
      <c r="C200" s="27" t="s">
        <v>481</v>
      </c>
      <c r="D200" s="27">
        <v>150</v>
      </c>
      <c r="E200" s="40"/>
      <c r="F200" s="27">
        <v>150</v>
      </c>
      <c r="G200" s="40"/>
      <c r="H200" s="27" t="s">
        <v>39</v>
      </c>
    </row>
    <row r="201" spans="1:8" ht="24">
      <c r="A201" s="27">
        <v>6</v>
      </c>
      <c r="B201" s="27" t="s">
        <v>483</v>
      </c>
      <c r="C201" s="27" t="s">
        <v>481</v>
      </c>
      <c r="D201" s="27">
        <v>250</v>
      </c>
      <c r="E201" s="40"/>
      <c r="F201" s="27">
        <v>300</v>
      </c>
      <c r="G201" s="40"/>
      <c r="H201" s="27" t="s">
        <v>39</v>
      </c>
    </row>
    <row r="202" spans="1:8" ht="13.5">
      <c r="A202" s="27">
        <v>7</v>
      </c>
      <c r="B202" s="27" t="s">
        <v>484</v>
      </c>
      <c r="C202" s="27" t="s">
        <v>267</v>
      </c>
      <c r="D202" s="27">
        <v>2100</v>
      </c>
      <c r="E202" s="40"/>
      <c r="F202" s="27">
        <v>2100</v>
      </c>
      <c r="G202" s="40"/>
      <c r="H202" s="27" t="s">
        <v>39</v>
      </c>
    </row>
    <row r="203" spans="1:8" ht="13.5">
      <c r="A203" s="141" t="s">
        <v>485</v>
      </c>
      <c r="B203" s="142"/>
      <c r="C203" s="143"/>
      <c r="D203" s="17">
        <f>D205+D204</f>
        <v>437</v>
      </c>
      <c r="E203" s="18">
        <f>E205+E204</f>
        <v>0</v>
      </c>
      <c r="F203" s="17">
        <f>F205+F204</f>
        <v>1370</v>
      </c>
      <c r="G203" s="18">
        <f>G205+G204</f>
        <v>0</v>
      </c>
      <c r="H203" s="40"/>
    </row>
    <row r="204" spans="1:8" ht="13.5">
      <c r="A204" s="27">
        <v>8</v>
      </c>
      <c r="B204" s="27" t="s">
        <v>486</v>
      </c>
      <c r="C204" s="27" t="s">
        <v>487</v>
      </c>
      <c r="D204" s="27">
        <v>295</v>
      </c>
      <c r="E204" s="40"/>
      <c r="F204" s="27">
        <v>590</v>
      </c>
      <c r="G204" s="40"/>
      <c r="H204" s="27" t="s">
        <v>39</v>
      </c>
    </row>
    <row r="205" spans="1:8" ht="13.5">
      <c r="A205" s="27">
        <v>9</v>
      </c>
      <c r="B205" s="27" t="s">
        <v>488</v>
      </c>
      <c r="C205" s="27" t="s">
        <v>487</v>
      </c>
      <c r="D205" s="27">
        <v>142</v>
      </c>
      <c r="E205" s="40"/>
      <c r="F205" s="27">
        <v>780</v>
      </c>
      <c r="G205" s="40"/>
      <c r="H205" s="27" t="s">
        <v>39</v>
      </c>
    </row>
    <row r="206" spans="1:8" ht="13.5">
      <c r="A206" s="141" t="s">
        <v>489</v>
      </c>
      <c r="B206" s="142"/>
      <c r="C206" s="143"/>
      <c r="D206" s="17">
        <f>D207</f>
        <v>60</v>
      </c>
      <c r="E206" s="18">
        <f>E207</f>
        <v>0</v>
      </c>
      <c r="F206" s="17">
        <f>F207</f>
        <v>60</v>
      </c>
      <c r="G206" s="18">
        <f>G207</f>
        <v>0</v>
      </c>
      <c r="H206" s="40"/>
    </row>
    <row r="207" spans="1:8" ht="13.5">
      <c r="A207" s="27">
        <v>10</v>
      </c>
      <c r="B207" s="27" t="s">
        <v>490</v>
      </c>
      <c r="C207" s="27" t="s">
        <v>491</v>
      </c>
      <c r="D207" s="27">
        <v>60</v>
      </c>
      <c r="E207" s="40"/>
      <c r="F207" s="27">
        <v>60</v>
      </c>
      <c r="G207" s="40"/>
      <c r="H207" s="27" t="s">
        <v>16</v>
      </c>
    </row>
    <row r="208" spans="1:8" ht="13.5">
      <c r="A208" s="141" t="s">
        <v>196</v>
      </c>
      <c r="B208" s="142"/>
      <c r="C208" s="143"/>
      <c r="D208" s="17">
        <f>SUBTOTAL(9,D209,D211,D213,D215)</f>
        <v>123</v>
      </c>
      <c r="E208" s="18">
        <f>SUBTOTAL(9,E209,E211,E213,E215)</f>
        <v>10056</v>
      </c>
      <c r="F208" s="17">
        <f>SUBTOTAL(9,F209,F211,F213,F215)</f>
        <v>123</v>
      </c>
      <c r="G208" s="18">
        <f>SUBTOTAL(9,G209,G211,G213,G215)</f>
        <v>20742</v>
      </c>
      <c r="H208" s="22"/>
    </row>
    <row r="209" spans="1:8" ht="13.5">
      <c r="A209" s="141" t="s">
        <v>13</v>
      </c>
      <c r="B209" s="142"/>
      <c r="C209" s="143"/>
      <c r="D209" s="17">
        <v>36</v>
      </c>
      <c r="E209" s="18">
        <v>956</v>
      </c>
      <c r="F209" s="17">
        <v>36</v>
      </c>
      <c r="G209" s="18">
        <v>3530</v>
      </c>
      <c r="H209" s="22"/>
    </row>
    <row r="210" spans="1:8" ht="13.5">
      <c r="A210" s="20">
        <v>1</v>
      </c>
      <c r="B210" s="20" t="s">
        <v>492</v>
      </c>
      <c r="C210" s="20" t="s">
        <v>139</v>
      </c>
      <c r="D210" s="20">
        <v>36</v>
      </c>
      <c r="E210" s="22">
        <v>956</v>
      </c>
      <c r="F210" s="20">
        <v>36</v>
      </c>
      <c r="G210" s="22">
        <v>3530</v>
      </c>
      <c r="H210" s="20" t="s">
        <v>16</v>
      </c>
    </row>
    <row r="211" spans="1:8" ht="13.5">
      <c r="A211" s="20"/>
      <c r="B211" s="17" t="s">
        <v>198</v>
      </c>
      <c r="C211" s="20"/>
      <c r="D211" s="17">
        <v>33</v>
      </c>
      <c r="E211" s="18">
        <v>2590</v>
      </c>
      <c r="F211" s="17">
        <v>33</v>
      </c>
      <c r="G211" s="18">
        <v>10702</v>
      </c>
      <c r="H211" s="20"/>
    </row>
    <row r="212" spans="1:8" ht="13.5">
      <c r="A212" s="20">
        <v>2</v>
      </c>
      <c r="B212" s="20" t="s">
        <v>493</v>
      </c>
      <c r="C212" s="20" t="s">
        <v>200</v>
      </c>
      <c r="D212" s="20">
        <v>33</v>
      </c>
      <c r="E212" s="22">
        <v>2590</v>
      </c>
      <c r="F212" s="20">
        <v>33</v>
      </c>
      <c r="G212" s="22">
        <v>10702</v>
      </c>
      <c r="H212" s="20" t="s">
        <v>16</v>
      </c>
    </row>
    <row r="213" spans="1:8" ht="13.5">
      <c r="A213" s="141" t="s">
        <v>494</v>
      </c>
      <c r="B213" s="142"/>
      <c r="C213" s="143"/>
      <c r="D213" s="17">
        <f>D214</f>
        <v>24</v>
      </c>
      <c r="E213" s="18">
        <f>E214</f>
        <v>3360</v>
      </c>
      <c r="F213" s="17">
        <f>F214</f>
        <v>24</v>
      </c>
      <c r="G213" s="18">
        <f>G214</f>
        <v>3360</v>
      </c>
      <c r="H213" s="22"/>
    </row>
    <row r="214" spans="1:8" ht="13.5">
      <c r="A214" s="20">
        <v>3</v>
      </c>
      <c r="B214" s="20" t="s">
        <v>495</v>
      </c>
      <c r="C214" s="20" t="s">
        <v>496</v>
      </c>
      <c r="D214" s="20">
        <v>24</v>
      </c>
      <c r="E214" s="22">
        <v>3360</v>
      </c>
      <c r="F214" s="20">
        <v>24</v>
      </c>
      <c r="G214" s="22">
        <v>3360</v>
      </c>
      <c r="H214" s="20" t="s">
        <v>16</v>
      </c>
    </row>
    <row r="215" spans="1:8" ht="13.5">
      <c r="A215" s="141" t="s">
        <v>497</v>
      </c>
      <c r="B215" s="142"/>
      <c r="C215" s="143"/>
      <c r="D215" s="17">
        <f>D216</f>
        <v>30</v>
      </c>
      <c r="E215" s="18">
        <f>E216</f>
        <v>3150</v>
      </c>
      <c r="F215" s="17">
        <f>F216</f>
        <v>30</v>
      </c>
      <c r="G215" s="18">
        <f>G216</f>
        <v>3150</v>
      </c>
      <c r="H215" s="22"/>
    </row>
    <row r="216" spans="1:8" ht="13.5">
      <c r="A216" s="20">
        <v>4</v>
      </c>
      <c r="B216" s="20" t="s">
        <v>498</v>
      </c>
      <c r="C216" s="20" t="s">
        <v>499</v>
      </c>
      <c r="D216" s="20">
        <v>30</v>
      </c>
      <c r="E216" s="22">
        <v>3150</v>
      </c>
      <c r="F216" s="20">
        <v>30</v>
      </c>
      <c r="G216" s="22">
        <v>3150</v>
      </c>
      <c r="H216" s="20" t="s">
        <v>16</v>
      </c>
    </row>
    <row r="217" spans="1:8" ht="13.5">
      <c r="A217" s="141" t="s">
        <v>243</v>
      </c>
      <c r="B217" s="142"/>
      <c r="C217" s="143"/>
      <c r="D217" s="17">
        <f>SUM(D218,D221,D225,D227)</f>
        <v>2794</v>
      </c>
      <c r="E217" s="18">
        <f>SUM(E218,E221,E225,E227)</f>
        <v>330176.46</v>
      </c>
      <c r="F217" s="17">
        <f>SUM(F218,F221,F225,F227)</f>
        <v>2794</v>
      </c>
      <c r="G217" s="18">
        <f>SUM(G218,G221,G225,G227)</f>
        <v>440492</v>
      </c>
      <c r="H217" s="17">
        <f>SUM(H218,H221,H225,H227)</f>
        <v>0</v>
      </c>
    </row>
    <row r="218" spans="1:8" ht="13.5">
      <c r="A218" s="29"/>
      <c r="B218" s="30" t="s">
        <v>245</v>
      </c>
      <c r="C218" s="31"/>
      <c r="D218" s="17">
        <f>D219+D220</f>
        <v>1750</v>
      </c>
      <c r="E218" s="18">
        <f>E219+E220</f>
        <v>262500</v>
      </c>
      <c r="F218" s="17">
        <f>F219+F220</f>
        <v>1750</v>
      </c>
      <c r="G218" s="18">
        <f>G219+G220</f>
        <v>315000</v>
      </c>
      <c r="H218" s="22"/>
    </row>
    <row r="219" spans="1:8" ht="24">
      <c r="A219" s="20">
        <v>1</v>
      </c>
      <c r="B219" s="20" t="s">
        <v>500</v>
      </c>
      <c r="C219" s="20" t="s">
        <v>247</v>
      </c>
      <c r="D219" s="20">
        <v>1150</v>
      </c>
      <c r="E219" s="22">
        <v>172500</v>
      </c>
      <c r="F219" s="20">
        <v>1150</v>
      </c>
      <c r="G219" s="22">
        <v>207000</v>
      </c>
      <c r="H219" s="20" t="s">
        <v>501</v>
      </c>
    </row>
    <row r="220" spans="1:8" ht="24">
      <c r="A220" s="20">
        <v>2</v>
      </c>
      <c r="B220" s="20" t="s">
        <v>502</v>
      </c>
      <c r="C220" s="20" t="s">
        <v>247</v>
      </c>
      <c r="D220" s="20">
        <v>600</v>
      </c>
      <c r="E220" s="22">
        <v>90000</v>
      </c>
      <c r="F220" s="20">
        <v>600</v>
      </c>
      <c r="G220" s="22">
        <v>108000</v>
      </c>
      <c r="H220" s="20" t="s">
        <v>503</v>
      </c>
    </row>
    <row r="221" spans="1:8" ht="13.5">
      <c r="A221" s="29"/>
      <c r="B221" s="30" t="s">
        <v>504</v>
      </c>
      <c r="C221" s="31"/>
      <c r="D221" s="17">
        <f>D222+D223+D224</f>
        <v>773</v>
      </c>
      <c r="E221" s="18">
        <f>E222+E223+E224</f>
        <v>46380</v>
      </c>
      <c r="F221" s="17">
        <f>F222+F223+F224</f>
        <v>773</v>
      </c>
      <c r="G221" s="18">
        <f>G222+G223+G224</f>
        <v>92760</v>
      </c>
      <c r="H221" s="22"/>
    </row>
    <row r="222" spans="1:8" ht="13.5">
      <c r="A222" s="20">
        <v>3</v>
      </c>
      <c r="B222" s="20" t="s">
        <v>505</v>
      </c>
      <c r="C222" s="20" t="s">
        <v>506</v>
      </c>
      <c r="D222" s="20">
        <v>59</v>
      </c>
      <c r="E222" s="22">
        <v>3540</v>
      </c>
      <c r="F222" s="20">
        <v>59</v>
      </c>
      <c r="G222" s="22">
        <v>7080</v>
      </c>
      <c r="H222" s="20" t="s">
        <v>16</v>
      </c>
    </row>
    <row r="223" spans="1:8" ht="13.5">
      <c r="A223" s="20">
        <v>4</v>
      </c>
      <c r="B223" s="20" t="s">
        <v>507</v>
      </c>
      <c r="C223" s="20" t="s">
        <v>506</v>
      </c>
      <c r="D223" s="20">
        <v>175</v>
      </c>
      <c r="E223" s="22">
        <v>10500</v>
      </c>
      <c r="F223" s="20">
        <v>175</v>
      </c>
      <c r="G223" s="22">
        <v>21000</v>
      </c>
      <c r="H223" s="20" t="s">
        <v>16</v>
      </c>
    </row>
    <row r="224" spans="1:8" ht="13.5">
      <c r="A224" s="20">
        <v>5</v>
      </c>
      <c r="B224" s="20" t="s">
        <v>508</v>
      </c>
      <c r="C224" s="20" t="s">
        <v>506</v>
      </c>
      <c r="D224" s="20">
        <v>539</v>
      </c>
      <c r="E224" s="22">
        <v>32340</v>
      </c>
      <c r="F224" s="20">
        <v>539</v>
      </c>
      <c r="G224" s="22">
        <v>64680</v>
      </c>
      <c r="H224" s="20" t="s">
        <v>16</v>
      </c>
    </row>
    <row r="225" spans="1:8" ht="13.5">
      <c r="A225" s="29"/>
      <c r="B225" s="30" t="s">
        <v>509</v>
      </c>
      <c r="C225" s="31"/>
      <c r="D225" s="17">
        <f>D226</f>
        <v>186</v>
      </c>
      <c r="E225" s="18">
        <f>E226</f>
        <v>8490</v>
      </c>
      <c r="F225" s="17">
        <f>F226</f>
        <v>186</v>
      </c>
      <c r="G225" s="18">
        <f>G226</f>
        <v>8490</v>
      </c>
      <c r="H225" s="22"/>
    </row>
    <row r="226" spans="1:8" ht="13.5">
      <c r="A226" s="20">
        <v>6</v>
      </c>
      <c r="B226" s="20" t="s">
        <v>510</v>
      </c>
      <c r="C226" s="20" t="s">
        <v>511</v>
      </c>
      <c r="D226" s="20">
        <v>186</v>
      </c>
      <c r="E226" s="22">
        <v>8490</v>
      </c>
      <c r="F226" s="20">
        <v>186</v>
      </c>
      <c r="G226" s="22">
        <v>8490</v>
      </c>
      <c r="H226" s="20" t="s">
        <v>512</v>
      </c>
    </row>
    <row r="227" spans="1:8" ht="13.5">
      <c r="A227" s="29"/>
      <c r="B227" s="30" t="s">
        <v>513</v>
      </c>
      <c r="C227" s="31"/>
      <c r="D227" s="17">
        <f>D228+D229</f>
        <v>85</v>
      </c>
      <c r="E227" s="18">
        <f>E228+E229</f>
        <v>12806.46</v>
      </c>
      <c r="F227" s="17">
        <f>F228+F229</f>
        <v>85</v>
      </c>
      <c r="G227" s="18">
        <f>G228+G229</f>
        <v>24242</v>
      </c>
      <c r="H227" s="22"/>
    </row>
    <row r="228" spans="1:8" ht="24">
      <c r="A228" s="95">
        <v>7</v>
      </c>
      <c r="B228" s="20" t="s">
        <v>514</v>
      </c>
      <c r="C228" s="20" t="s">
        <v>515</v>
      </c>
      <c r="D228" s="27">
        <v>65</v>
      </c>
      <c r="E228" s="100">
        <v>11300</v>
      </c>
      <c r="F228" s="101">
        <v>65</v>
      </c>
      <c r="G228" s="100">
        <v>22000</v>
      </c>
      <c r="H228" s="101" t="s">
        <v>39</v>
      </c>
    </row>
    <row r="229" spans="1:8" ht="24">
      <c r="A229" s="95">
        <v>8</v>
      </c>
      <c r="B229" s="20" t="s">
        <v>516</v>
      </c>
      <c r="C229" s="20" t="s">
        <v>517</v>
      </c>
      <c r="D229" s="101">
        <v>20</v>
      </c>
      <c r="E229" s="100">
        <v>1506.46</v>
      </c>
      <c r="F229" s="101">
        <v>20</v>
      </c>
      <c r="G229" s="100">
        <v>2242</v>
      </c>
      <c r="H229" s="101" t="s">
        <v>16</v>
      </c>
    </row>
    <row r="230" spans="1:8" ht="13.5">
      <c r="A230" s="141" t="s">
        <v>248</v>
      </c>
      <c r="B230" s="142"/>
      <c r="C230" s="143"/>
      <c r="D230" s="17">
        <f>D231+D236+D238+D241+D243+D246</f>
        <v>5509</v>
      </c>
      <c r="E230" s="18">
        <f>E231+E236+E238+E241+E243+E246</f>
        <v>232420</v>
      </c>
      <c r="F230" s="17">
        <f>F231+F236+F238+F241+F243+F246</f>
        <v>5509</v>
      </c>
      <c r="G230" s="18">
        <f>G231+G236+G238+G241+G243+G246</f>
        <v>262155.83</v>
      </c>
      <c r="H230" s="22"/>
    </row>
    <row r="231" spans="1:8" ht="13.5">
      <c r="A231" s="29"/>
      <c r="B231" s="30" t="s">
        <v>13</v>
      </c>
      <c r="C231" s="31"/>
      <c r="D231" s="17">
        <f>SUM(D232:D235)</f>
        <v>773</v>
      </c>
      <c r="E231" s="18">
        <f>SUM(E232:E235)</f>
        <v>56300</v>
      </c>
      <c r="F231" s="17">
        <f>SUM(F232:F235)</f>
        <v>773</v>
      </c>
      <c r="G231" s="18">
        <f>SUM(G232:G235)</f>
        <v>68800</v>
      </c>
      <c r="H231" s="22"/>
    </row>
    <row r="232" spans="1:8" ht="13.5">
      <c r="A232" s="95">
        <v>1</v>
      </c>
      <c r="B232" s="27" t="s">
        <v>518</v>
      </c>
      <c r="C232" s="27" t="s">
        <v>139</v>
      </c>
      <c r="D232" s="27">
        <v>600</v>
      </c>
      <c r="E232" s="96">
        <v>42500</v>
      </c>
      <c r="F232" s="95">
        <v>600</v>
      </c>
      <c r="G232" s="96">
        <v>55000</v>
      </c>
      <c r="H232" s="102" t="s">
        <v>16</v>
      </c>
    </row>
    <row r="233" spans="1:8" ht="13.5">
      <c r="A233" s="95">
        <v>2</v>
      </c>
      <c r="B233" s="27" t="s">
        <v>519</v>
      </c>
      <c r="C233" s="27" t="s">
        <v>520</v>
      </c>
      <c r="D233" s="27">
        <v>56</v>
      </c>
      <c r="E233" s="96"/>
      <c r="F233" s="95">
        <v>56</v>
      </c>
      <c r="G233" s="96"/>
      <c r="H233" s="103" t="s">
        <v>16</v>
      </c>
    </row>
    <row r="234" spans="1:8" ht="13.5">
      <c r="A234" s="95">
        <v>3</v>
      </c>
      <c r="B234" s="27" t="s">
        <v>521</v>
      </c>
      <c r="C234" s="27" t="s">
        <v>520</v>
      </c>
      <c r="D234" s="27">
        <v>25</v>
      </c>
      <c r="E234" s="96"/>
      <c r="F234" s="95">
        <v>25</v>
      </c>
      <c r="G234" s="96"/>
      <c r="H234" s="103" t="s">
        <v>16</v>
      </c>
    </row>
    <row r="235" spans="1:8" ht="13.5">
      <c r="A235" s="95">
        <v>4</v>
      </c>
      <c r="B235" s="27" t="s">
        <v>522</v>
      </c>
      <c r="C235" s="27" t="s">
        <v>520</v>
      </c>
      <c r="D235" s="27">
        <v>92</v>
      </c>
      <c r="E235" s="96">
        <v>13800</v>
      </c>
      <c r="F235" s="95">
        <v>92</v>
      </c>
      <c r="G235" s="96">
        <v>13800</v>
      </c>
      <c r="H235" s="103" t="s">
        <v>16</v>
      </c>
    </row>
    <row r="236" spans="1:8" ht="13.5">
      <c r="A236" s="29"/>
      <c r="B236" s="30" t="s">
        <v>250</v>
      </c>
      <c r="C236" s="31"/>
      <c r="D236" s="17">
        <f>D237</f>
        <v>3100</v>
      </c>
      <c r="E236" s="18">
        <f>E237</f>
        <v>0</v>
      </c>
      <c r="F236" s="17">
        <f>F237</f>
        <v>3100</v>
      </c>
      <c r="G236" s="18"/>
      <c r="H236" s="104"/>
    </row>
    <row r="237" spans="1:8" ht="13.5">
      <c r="A237" s="95">
        <v>5</v>
      </c>
      <c r="B237" s="27" t="s">
        <v>523</v>
      </c>
      <c r="C237" s="27" t="s">
        <v>252</v>
      </c>
      <c r="D237" s="27">
        <v>3100</v>
      </c>
      <c r="E237" s="96"/>
      <c r="F237" s="95">
        <v>3100</v>
      </c>
      <c r="G237" s="96"/>
      <c r="H237" s="102" t="s">
        <v>16</v>
      </c>
    </row>
    <row r="238" spans="1:8" ht="13.5">
      <c r="A238" s="29"/>
      <c r="B238" s="30" t="s">
        <v>524</v>
      </c>
      <c r="C238" s="31"/>
      <c r="D238" s="17">
        <f>D239+D240</f>
        <v>400</v>
      </c>
      <c r="E238" s="18">
        <f>E239+E240</f>
        <v>52000</v>
      </c>
      <c r="F238" s="17">
        <f>F239+F240</f>
        <v>400</v>
      </c>
      <c r="G238" s="18">
        <f>G239+G240</f>
        <v>60135.83</v>
      </c>
      <c r="H238" s="104"/>
    </row>
    <row r="239" spans="1:8" ht="13.5">
      <c r="A239" s="95">
        <v>6</v>
      </c>
      <c r="B239" s="27" t="s">
        <v>525</v>
      </c>
      <c r="C239" s="27" t="s">
        <v>526</v>
      </c>
      <c r="D239" s="27">
        <v>228</v>
      </c>
      <c r="E239" s="40">
        <v>29640</v>
      </c>
      <c r="F239" s="27">
        <v>228</v>
      </c>
      <c r="G239" s="105">
        <v>34277.4231</v>
      </c>
      <c r="H239" s="103" t="s">
        <v>16</v>
      </c>
    </row>
    <row r="240" spans="1:8" ht="13.5">
      <c r="A240" s="106">
        <v>7</v>
      </c>
      <c r="B240" s="27" t="s">
        <v>527</v>
      </c>
      <c r="C240" s="27" t="s">
        <v>526</v>
      </c>
      <c r="D240" s="27">
        <v>172</v>
      </c>
      <c r="E240" s="40">
        <v>22360</v>
      </c>
      <c r="F240" s="27">
        <v>172</v>
      </c>
      <c r="G240" s="105">
        <v>25858.4069</v>
      </c>
      <c r="H240" s="103" t="s">
        <v>16</v>
      </c>
    </row>
    <row r="241" spans="1:8" ht="13.5">
      <c r="A241" s="29"/>
      <c r="B241" s="30" t="s">
        <v>528</v>
      </c>
      <c r="C241" s="31"/>
      <c r="D241" s="17">
        <f>D242</f>
        <v>258</v>
      </c>
      <c r="E241" s="18">
        <f>E242</f>
        <v>20640</v>
      </c>
      <c r="F241" s="17">
        <f>F242</f>
        <v>258</v>
      </c>
      <c r="G241" s="18">
        <f>G242</f>
        <v>30960</v>
      </c>
      <c r="H241" s="104"/>
    </row>
    <row r="242" spans="1:8" ht="13.5">
      <c r="A242" s="95">
        <v>8</v>
      </c>
      <c r="B242" s="27" t="s">
        <v>529</v>
      </c>
      <c r="C242" s="27" t="s">
        <v>530</v>
      </c>
      <c r="D242" s="27">
        <v>258</v>
      </c>
      <c r="E242" s="96">
        <v>20640</v>
      </c>
      <c r="F242" s="95">
        <v>258</v>
      </c>
      <c r="G242" s="96">
        <v>30960</v>
      </c>
      <c r="H242" s="102" t="s">
        <v>39</v>
      </c>
    </row>
    <row r="243" spans="1:8" ht="13.5">
      <c r="A243" s="29"/>
      <c r="B243" s="30" t="s">
        <v>531</v>
      </c>
      <c r="C243" s="31"/>
      <c r="D243" s="17">
        <f>D244+D245</f>
        <v>580</v>
      </c>
      <c r="E243" s="18">
        <f>E244+E245</f>
        <v>69600</v>
      </c>
      <c r="F243" s="17">
        <f>F244+F245</f>
        <v>580</v>
      </c>
      <c r="G243" s="18">
        <f>G244+G245</f>
        <v>58000</v>
      </c>
      <c r="H243" s="104"/>
    </row>
    <row r="244" spans="1:8" ht="13.5">
      <c r="A244" s="95">
        <v>9</v>
      </c>
      <c r="B244" s="27" t="s">
        <v>532</v>
      </c>
      <c r="C244" s="27" t="s">
        <v>533</v>
      </c>
      <c r="D244" s="27">
        <v>400</v>
      </c>
      <c r="E244" s="96">
        <v>48000</v>
      </c>
      <c r="F244" s="95">
        <v>400</v>
      </c>
      <c r="G244" s="96">
        <v>40000</v>
      </c>
      <c r="H244" s="102" t="s">
        <v>39</v>
      </c>
    </row>
    <row r="245" spans="1:8" ht="13.5">
      <c r="A245" s="95">
        <v>10</v>
      </c>
      <c r="B245" s="27" t="s">
        <v>534</v>
      </c>
      <c r="C245" s="27" t="s">
        <v>533</v>
      </c>
      <c r="D245" s="27">
        <v>180</v>
      </c>
      <c r="E245" s="96">
        <v>21600</v>
      </c>
      <c r="F245" s="95">
        <v>180</v>
      </c>
      <c r="G245" s="96">
        <v>18000</v>
      </c>
      <c r="H245" s="102" t="s">
        <v>39</v>
      </c>
    </row>
    <row r="246" spans="1:8" ht="13.5">
      <c r="A246" s="29"/>
      <c r="B246" s="30" t="s">
        <v>535</v>
      </c>
      <c r="C246" s="31"/>
      <c r="D246" s="17">
        <f>D247+D248+D249</f>
        <v>398</v>
      </c>
      <c r="E246" s="18">
        <f>E247+E248+E249</f>
        <v>33880</v>
      </c>
      <c r="F246" s="17">
        <f>F247+F248+F249</f>
        <v>398</v>
      </c>
      <c r="G246" s="18">
        <f>G247+G248+G249</f>
        <v>44260</v>
      </c>
      <c r="H246" s="104"/>
    </row>
    <row r="247" spans="1:8" ht="13.5">
      <c r="A247" s="95">
        <v>11</v>
      </c>
      <c r="B247" s="27" t="s">
        <v>536</v>
      </c>
      <c r="C247" s="27" t="s">
        <v>537</v>
      </c>
      <c r="D247" s="27">
        <v>98</v>
      </c>
      <c r="E247" s="96">
        <v>5880</v>
      </c>
      <c r="F247" s="95">
        <v>98</v>
      </c>
      <c r="G247" s="96">
        <v>11760</v>
      </c>
      <c r="H247" s="95" t="s">
        <v>16</v>
      </c>
    </row>
    <row r="248" spans="1:8" ht="13.5">
      <c r="A248" s="95">
        <v>12</v>
      </c>
      <c r="B248" s="27" t="s">
        <v>538</v>
      </c>
      <c r="C248" s="27" t="s">
        <v>537</v>
      </c>
      <c r="D248" s="27">
        <v>100</v>
      </c>
      <c r="E248" s="96">
        <v>12000</v>
      </c>
      <c r="F248" s="95">
        <v>100</v>
      </c>
      <c r="G248" s="96">
        <v>12000</v>
      </c>
      <c r="H248" s="95" t="s">
        <v>16</v>
      </c>
    </row>
    <row r="249" spans="1:8" ht="13.5">
      <c r="A249" s="95">
        <v>13</v>
      </c>
      <c r="B249" s="27" t="s">
        <v>539</v>
      </c>
      <c r="C249" s="27" t="s">
        <v>537</v>
      </c>
      <c r="D249" s="27">
        <v>200</v>
      </c>
      <c r="E249" s="96">
        <v>16000</v>
      </c>
      <c r="F249" s="95">
        <v>200</v>
      </c>
      <c r="G249" s="96">
        <v>20500</v>
      </c>
      <c r="H249" s="95" t="s">
        <v>16</v>
      </c>
    </row>
    <row r="250" spans="1:8" ht="13.5">
      <c r="A250" s="141" t="s">
        <v>253</v>
      </c>
      <c r="B250" s="142"/>
      <c r="C250" s="143"/>
      <c r="D250" s="17">
        <v>2098</v>
      </c>
      <c r="E250" s="18"/>
      <c r="F250" s="17">
        <v>2098</v>
      </c>
      <c r="G250" s="18"/>
      <c r="H250" s="22"/>
    </row>
    <row r="251" spans="1:8" ht="13.5">
      <c r="A251" s="95">
        <v>1</v>
      </c>
      <c r="B251" s="20" t="s">
        <v>540</v>
      </c>
      <c r="C251" s="20"/>
      <c r="D251" s="27"/>
      <c r="E251" s="100">
        <v>13936</v>
      </c>
      <c r="F251" s="101">
        <v>1924</v>
      </c>
      <c r="G251" s="100">
        <v>313770</v>
      </c>
      <c r="H251" s="101" t="s">
        <v>541</v>
      </c>
    </row>
    <row r="252" spans="1:8" ht="13.5">
      <c r="A252" s="95">
        <v>2</v>
      </c>
      <c r="B252" s="20" t="s">
        <v>542</v>
      </c>
      <c r="C252" s="20"/>
      <c r="D252" s="27"/>
      <c r="E252" s="100">
        <v>6766</v>
      </c>
      <c r="F252" s="101">
        <v>174</v>
      </c>
      <c r="G252" s="100">
        <v>27398</v>
      </c>
      <c r="H252" s="101" t="s">
        <v>541</v>
      </c>
    </row>
    <row r="253" spans="1:8" ht="13.5">
      <c r="A253" s="141" t="s">
        <v>543</v>
      </c>
      <c r="B253" s="142"/>
      <c r="C253" s="143"/>
      <c r="D253" s="17">
        <f>SUM(D254)</f>
        <v>554</v>
      </c>
      <c r="E253" s="18">
        <f>SUM(E254)</f>
        <v>14386</v>
      </c>
      <c r="F253" s="17">
        <f>SUM(F254)</f>
        <v>554</v>
      </c>
      <c r="G253" s="18">
        <f>SUM(G254)</f>
        <v>102600</v>
      </c>
      <c r="H253" s="22"/>
    </row>
    <row r="254" spans="1:8" ht="24">
      <c r="A254" s="95">
        <v>1</v>
      </c>
      <c r="B254" s="20" t="s">
        <v>544</v>
      </c>
      <c r="C254" s="20" t="s">
        <v>259</v>
      </c>
      <c r="D254" s="27">
        <v>554</v>
      </c>
      <c r="E254" s="100">
        <v>14386</v>
      </c>
      <c r="F254" s="101">
        <v>554</v>
      </c>
      <c r="G254" s="100">
        <v>102600</v>
      </c>
      <c r="H254" s="101"/>
    </row>
  </sheetData>
  <sheetProtection/>
  <mergeCells count="55">
    <mergeCell ref="A253:C253"/>
    <mergeCell ref="A209:C209"/>
    <mergeCell ref="A213:C213"/>
    <mergeCell ref="A215:C215"/>
    <mergeCell ref="A217:C217"/>
    <mergeCell ref="A230:C230"/>
    <mergeCell ref="A250:C250"/>
    <mergeCell ref="A191:C191"/>
    <mergeCell ref="A194:C194"/>
    <mergeCell ref="A195:C195"/>
    <mergeCell ref="A203:C203"/>
    <mergeCell ref="A206:C206"/>
    <mergeCell ref="A208:C208"/>
    <mergeCell ref="A169:C169"/>
    <mergeCell ref="A177:C177"/>
    <mergeCell ref="A182:C182"/>
    <mergeCell ref="A183:C183"/>
    <mergeCell ref="A185:C185"/>
    <mergeCell ref="A188:C188"/>
    <mergeCell ref="A135:C135"/>
    <mergeCell ref="A146:C146"/>
    <mergeCell ref="A156:C156"/>
    <mergeCell ref="A157:C157"/>
    <mergeCell ref="A158:C158"/>
    <mergeCell ref="A161:C161"/>
    <mergeCell ref="A96:C96"/>
    <mergeCell ref="A97:B97"/>
    <mergeCell ref="A102:B102"/>
    <mergeCell ref="A105:B105"/>
    <mergeCell ref="A108:C108"/>
    <mergeCell ref="A109:C109"/>
    <mergeCell ref="A80:B80"/>
    <mergeCell ref="A82:B82"/>
    <mergeCell ref="A84:B84"/>
    <mergeCell ref="A87:B87"/>
    <mergeCell ref="A90:C90"/>
    <mergeCell ref="A91:B91"/>
    <mergeCell ref="A65:B65"/>
    <mergeCell ref="A69:B69"/>
    <mergeCell ref="A73:B73"/>
    <mergeCell ref="A75:B75"/>
    <mergeCell ref="A77:B77"/>
    <mergeCell ref="A79:C79"/>
    <mergeCell ref="A18:C18"/>
    <mergeCell ref="A19:C19"/>
    <mergeCell ref="A48:C48"/>
    <mergeCell ref="A50:C50"/>
    <mergeCell ref="A51:C51"/>
    <mergeCell ref="A57:B57"/>
    <mergeCell ref="A1:H1"/>
    <mergeCell ref="A2:H2"/>
    <mergeCell ref="A4:C4"/>
    <mergeCell ref="A5:C5"/>
    <mergeCell ref="A6:C6"/>
    <mergeCell ref="A16:C16"/>
  </mergeCells>
  <printOptions/>
  <pageMargins left="0.75" right="0.43" top="0.51" bottom="1" header="0.51" footer="0.51"/>
  <pageSetup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5.421875" style="1" customWidth="1"/>
    <col min="2" max="2" width="50.421875" style="2" customWidth="1"/>
    <col min="3" max="3" width="9.421875" style="2" customWidth="1"/>
    <col min="4" max="4" width="9.140625" style="3" customWidth="1"/>
    <col min="5" max="5" width="9.8515625" style="3" customWidth="1"/>
    <col min="6" max="6" width="9.140625" style="3" customWidth="1"/>
    <col min="7" max="7" width="9.57421875" style="3" customWidth="1"/>
    <col min="8" max="8" width="11.421875" style="2" customWidth="1"/>
    <col min="9" max="16384" width="9.00390625" style="4" customWidth="1"/>
  </cols>
  <sheetData>
    <row r="1" spans="1:8" ht="37.5" customHeight="1">
      <c r="A1" s="149" t="s">
        <v>553</v>
      </c>
      <c r="B1" s="149"/>
      <c r="C1" s="149"/>
      <c r="D1" s="150"/>
      <c r="E1" s="150"/>
      <c r="F1" s="150"/>
      <c r="G1" s="150"/>
      <c r="H1" s="149"/>
    </row>
    <row r="2" spans="1:8" ht="27">
      <c r="A2" s="5" t="s">
        <v>2</v>
      </c>
      <c r="B2" s="5" t="s">
        <v>3</v>
      </c>
      <c r="C2" s="5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5" t="s">
        <v>9</v>
      </c>
    </row>
    <row r="3" spans="1:8" ht="22.5" customHeight="1">
      <c r="A3" s="151" t="s">
        <v>40</v>
      </c>
      <c r="B3" s="151"/>
      <c r="C3" s="151"/>
      <c r="D3" s="6">
        <f>D4+D8+D14+D11</f>
        <v>2252</v>
      </c>
      <c r="E3" s="6">
        <f>E4+E8+E14+E11</f>
        <v>312169.37</v>
      </c>
      <c r="F3" s="6">
        <f>F4+F8+F14+F11</f>
        <v>2252</v>
      </c>
      <c r="G3" s="6">
        <f>G4+G8+G14+G11</f>
        <v>328969.37</v>
      </c>
      <c r="H3" s="6"/>
    </row>
    <row r="4" spans="1:8" ht="22.5" customHeight="1">
      <c r="A4" s="148" t="s">
        <v>13</v>
      </c>
      <c r="B4" s="148"/>
      <c r="C4" s="148"/>
      <c r="D4" s="10">
        <f>SUM(D5:D7)</f>
        <v>602</v>
      </c>
      <c r="E4" s="10">
        <f>SUM(E5:E7)</f>
        <v>38169.369999999995</v>
      </c>
      <c r="F4" s="10">
        <f>SUM(F5:F7)</f>
        <v>602</v>
      </c>
      <c r="G4" s="10">
        <f>SUM(G5:G7)</f>
        <v>38169.369999999995</v>
      </c>
      <c r="H4" s="9"/>
    </row>
    <row r="5" spans="1:8" ht="21" customHeight="1">
      <c r="A5" s="7">
        <v>1</v>
      </c>
      <c r="B5" s="11" t="s">
        <v>545</v>
      </c>
      <c r="C5" s="12" t="s">
        <v>290</v>
      </c>
      <c r="D5" s="13">
        <v>177</v>
      </c>
      <c r="E5" s="13">
        <v>11697.12</v>
      </c>
      <c r="F5" s="13">
        <v>177</v>
      </c>
      <c r="G5" s="13">
        <v>11697.12</v>
      </c>
      <c r="H5" s="11" t="s">
        <v>16</v>
      </c>
    </row>
    <row r="6" spans="1:8" ht="21" customHeight="1">
      <c r="A6" s="7">
        <v>2</v>
      </c>
      <c r="B6" s="11" t="s">
        <v>546</v>
      </c>
      <c r="C6" s="12" t="s">
        <v>290</v>
      </c>
      <c r="D6" s="13">
        <v>196</v>
      </c>
      <c r="E6" s="13">
        <v>13789.05</v>
      </c>
      <c r="F6" s="13">
        <v>196</v>
      </c>
      <c r="G6" s="13">
        <v>13789.05</v>
      </c>
      <c r="H6" s="11" t="s">
        <v>16</v>
      </c>
    </row>
    <row r="7" spans="1:8" ht="21" customHeight="1">
      <c r="A7" s="7">
        <v>3</v>
      </c>
      <c r="B7" s="7" t="s">
        <v>547</v>
      </c>
      <c r="C7" s="7" t="s">
        <v>290</v>
      </c>
      <c r="D7" s="13">
        <v>229</v>
      </c>
      <c r="E7" s="13">
        <v>12683.2</v>
      </c>
      <c r="F7" s="13">
        <v>229</v>
      </c>
      <c r="G7" s="13">
        <v>12683.2</v>
      </c>
      <c r="H7" s="11" t="s">
        <v>16</v>
      </c>
    </row>
    <row r="8" spans="1:8" ht="21" customHeight="1">
      <c r="A8" s="148" t="s">
        <v>45</v>
      </c>
      <c r="B8" s="148"/>
      <c r="C8" s="148"/>
      <c r="D8" s="10">
        <f>SUM(D9:D10)</f>
        <v>700</v>
      </c>
      <c r="E8" s="10">
        <f>SUM(E9:E10)</f>
        <v>138000</v>
      </c>
      <c r="F8" s="10">
        <f>SUM(F9:F10)</f>
        <v>700</v>
      </c>
      <c r="G8" s="10">
        <f>SUM(G9:G10)</f>
        <v>154800</v>
      </c>
      <c r="H8" s="9"/>
    </row>
    <row r="9" spans="1:8" ht="21" customHeight="1">
      <c r="A9" s="7">
        <v>4</v>
      </c>
      <c r="B9" s="7" t="s">
        <v>548</v>
      </c>
      <c r="C9" s="7" t="s">
        <v>315</v>
      </c>
      <c r="D9" s="13">
        <v>300</v>
      </c>
      <c r="E9" s="13">
        <v>54000</v>
      </c>
      <c r="F9" s="13">
        <f>D9</f>
        <v>300</v>
      </c>
      <c r="G9" s="13">
        <f>E9</f>
        <v>54000</v>
      </c>
      <c r="H9" s="11" t="s">
        <v>39</v>
      </c>
    </row>
    <row r="10" spans="1:8" ht="21" customHeight="1">
      <c r="A10" s="7">
        <v>5</v>
      </c>
      <c r="B10" s="7" t="s">
        <v>549</v>
      </c>
      <c r="C10" s="7" t="s">
        <v>315</v>
      </c>
      <c r="D10" s="13">
        <v>400</v>
      </c>
      <c r="E10" s="13">
        <v>84000</v>
      </c>
      <c r="F10" s="13">
        <v>400</v>
      </c>
      <c r="G10" s="13">
        <v>100800</v>
      </c>
      <c r="H10" s="11" t="s">
        <v>39</v>
      </c>
    </row>
    <row r="11" spans="1:8" ht="21" customHeight="1">
      <c r="A11" s="148" t="s">
        <v>48</v>
      </c>
      <c r="B11" s="148"/>
      <c r="C11" s="148"/>
      <c r="D11" s="10">
        <f>D12+D13</f>
        <v>820</v>
      </c>
      <c r="E11" s="10">
        <f>E12+E13</f>
        <v>97000</v>
      </c>
      <c r="F11" s="10">
        <f>F12+F13</f>
        <v>820</v>
      </c>
      <c r="G11" s="10">
        <f>G12+G13</f>
        <v>97000</v>
      </c>
      <c r="H11" s="9"/>
    </row>
    <row r="12" spans="1:8" ht="21" customHeight="1">
      <c r="A12" s="7">
        <v>6</v>
      </c>
      <c r="B12" s="7" t="s">
        <v>550</v>
      </c>
      <c r="C12" s="7" t="s">
        <v>320</v>
      </c>
      <c r="D12" s="13">
        <v>120</v>
      </c>
      <c r="E12" s="13">
        <v>12000</v>
      </c>
      <c r="F12" s="13">
        <v>120</v>
      </c>
      <c r="G12" s="13">
        <v>12000</v>
      </c>
      <c r="H12" s="11" t="s">
        <v>16</v>
      </c>
    </row>
    <row r="13" spans="1:8" ht="21" customHeight="1">
      <c r="A13" s="7">
        <v>7</v>
      </c>
      <c r="B13" s="7" t="s">
        <v>551</v>
      </c>
      <c r="C13" s="7" t="s">
        <v>320</v>
      </c>
      <c r="D13" s="13">
        <v>700</v>
      </c>
      <c r="E13" s="13">
        <v>85000</v>
      </c>
      <c r="F13" s="13">
        <v>700</v>
      </c>
      <c r="G13" s="13">
        <v>85000</v>
      </c>
      <c r="H13" s="11" t="s">
        <v>16</v>
      </c>
    </row>
    <row r="14" spans="1:8" ht="21" customHeight="1">
      <c r="A14" s="148" t="s">
        <v>325</v>
      </c>
      <c r="B14" s="148"/>
      <c r="C14" s="148"/>
      <c r="D14" s="10">
        <f>SUM(D15:D15)</f>
        <v>130</v>
      </c>
      <c r="E14" s="10">
        <f>SUM(E15:E15)</f>
        <v>39000</v>
      </c>
      <c r="F14" s="10">
        <f>SUM(F15:F15)</f>
        <v>130</v>
      </c>
      <c r="G14" s="10">
        <f>SUM(G15:G15)</f>
        <v>39000</v>
      </c>
      <c r="H14" s="9"/>
    </row>
    <row r="15" spans="1:8" ht="21" customHeight="1">
      <c r="A15" s="11">
        <v>8</v>
      </c>
      <c r="B15" s="14" t="s">
        <v>552</v>
      </c>
      <c r="C15" s="14" t="s">
        <v>327</v>
      </c>
      <c r="D15" s="8">
        <v>130</v>
      </c>
      <c r="E15" s="8">
        <f>99000/330*130</f>
        <v>39000</v>
      </c>
      <c r="F15" s="8">
        <f>D15</f>
        <v>130</v>
      </c>
      <c r="G15" s="8">
        <f>E15</f>
        <v>39000</v>
      </c>
      <c r="H15" s="15" t="s">
        <v>39</v>
      </c>
    </row>
  </sheetData>
  <sheetProtection/>
  <mergeCells count="6">
    <mergeCell ref="A4:C4"/>
    <mergeCell ref="A8:C8"/>
    <mergeCell ref="A11:C11"/>
    <mergeCell ref="A14:C14"/>
    <mergeCell ref="A1:H1"/>
    <mergeCell ref="A3:C3"/>
  </mergeCells>
  <printOptions/>
  <pageMargins left="0.75" right="0.39" top="0.47" bottom="1.06" header="0.51" footer="0.94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微软用户</cp:lastModifiedBy>
  <dcterms:created xsi:type="dcterms:W3CDTF">2018-02-27T11:14:00Z</dcterms:created>
  <dcterms:modified xsi:type="dcterms:W3CDTF">2018-08-08T09:38:52Z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