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30" windowHeight="8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<sst xmlns="http://schemas.openxmlformats.org/spreadsheetml/2006/main" count="27" uniqueCount="27">
  <si>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附件：</t>
  </si>
  <si>
    <t>柳州市新高考改革信息化平台及服务项目投资概算表</t>
  </si>
  <si>
    <t>序号</t>
  </si>
  <si>
    <t>工程或费用名称</t>
  </si>
  <si>
    <t>投资概算造价（万元）</t>
  </si>
  <si>
    <t>投资占比(%)</t>
  </si>
  <si>
    <t>软件开发费用</t>
  </si>
  <si>
    <t>安装工程费</t>
  </si>
  <si>
    <t>其它费用</t>
  </si>
  <si>
    <t>合计</t>
  </si>
  <si>
    <t>一</t>
  </si>
  <si>
    <t>工程费用：</t>
  </si>
  <si>
    <t>新高考软件开发</t>
  </si>
  <si>
    <t>新高考服务</t>
  </si>
  <si>
    <t>服务器租赁</t>
  </si>
  <si>
    <t>二</t>
  </si>
  <si>
    <t>工程其他费用</t>
  </si>
  <si>
    <t>设计费（咨询服务费）</t>
  </si>
  <si>
    <t>信息安全等级保护测评费（三级）</t>
  </si>
  <si>
    <t>第三方测评费用</t>
  </si>
  <si>
    <t>工程监理费</t>
  </si>
  <si>
    <t>竣工结（决）算费</t>
  </si>
  <si>
    <t>三</t>
  </si>
  <si>
    <t>预备费</t>
  </si>
  <si>
    <t>基本预备费</t>
  </si>
  <si>
    <t>四</t>
  </si>
  <si>
    <t>项目总投资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</si>
</sst>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25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4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6" fontId="0" fillId="0" borderId="0" xfId="0" applyNumberFormat="1" applyAlignment="1"/>
    <xf numFmtId="10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7"/>
  <sheetViews>
    <sheetView tabSelected="1" workbookViewId="0">
      <selection activeCell="E14" sqref="E14"/>
    </sheetView>
  </sheetViews>
  <sheetFormatPr defaultColWidth="8.35833333333333" defaultRowHeight="13.5"/>
  <cols>
    <col min="1" max="1" width="5" style="1" customWidth="1"/>
    <col min="2" max="2" width="25" style="2" customWidth="1"/>
    <col min="3" max="3" width="15.6416666666667" style="2" customWidth="1"/>
    <col min="4" max="4" width="13.6416666666667" style="2" customWidth="1"/>
    <col min="5" max="5" width="14.0666666666667" style="2" customWidth="1"/>
    <col min="6" max="6" width="17.7083333333333" style="2" customWidth="1"/>
    <col min="7" max="7" width="13.5666666666667" style="2" customWidth="1"/>
    <col min="8" max="8" width="11.1416666666667" style="2" hidden="1" customWidth="1"/>
    <col min="9" max="10" width="8.35833333333333" style="2" hidden="1" customWidth="1"/>
    <col min="11" max="16384" width="8.35833333333333" style="2"/>
  </cols>
  <sheetData>
    <row r="1" ht="14.25" spans="1:2">
      <c r="A1" s="3" t="s">
        <v>0</v>
      </c>
      <c r="B1" s="3"/>
    </row>
    <row r="2" ht="18.75" spans="1:7">
      <c r="A2" s="4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 t="s">
        <v>3</v>
      </c>
      <c r="C3" s="6" t="s">
        <v>4</v>
      </c>
      <c r="D3" s="6"/>
      <c r="E3" s="6"/>
      <c r="F3" s="6"/>
      <c r="G3" s="7" t="s">
        <v>5</v>
      </c>
    </row>
    <row r="4" spans="1:7">
      <c r="A4" s="5"/>
      <c r="B4" s="5"/>
      <c r="C4" s="5" t="s">
        <v>6</v>
      </c>
      <c r="D4" s="5" t="s">
        <v>7</v>
      </c>
      <c r="E4" s="5" t="s">
        <v>8</v>
      </c>
      <c r="F4" s="5" t="s">
        <v>9</v>
      </c>
      <c r="G4" s="8"/>
    </row>
    <row r="5" spans="1:10">
      <c r="A5" s="5" t="s">
        <v>10</v>
      </c>
      <c r="B5" s="9" t="s">
        <v>11</v>
      </c>
      <c r="C5" s="10">
        <f>SUM(C6:C7)</f>
        <v>622.67</v>
      </c>
      <c r="D5" s="10">
        <f>SUM(D6:D7)</f>
        <v>0</v>
      </c>
      <c r="E5" s="10">
        <f>SUM(E6:E7)</f>
        <v>536</v>
      </c>
      <c r="F5" s="10">
        <f>SUM(F6:F8)</f>
        <v>1233.67</v>
      </c>
      <c r="G5" s="11">
        <f>F5/F17</f>
        <v>0.951113165908637</v>
      </c>
      <c r="I5" s="24"/>
      <c r="J5" s="25"/>
    </row>
    <row r="6" spans="1:10">
      <c r="A6" s="12">
        <v>1</v>
      </c>
      <c r="B6" s="13" t="s">
        <v>12</v>
      </c>
      <c r="C6" s="14">
        <v>622.67</v>
      </c>
      <c r="D6" s="15"/>
      <c r="E6" s="15"/>
      <c r="F6" s="14">
        <f>SUM(C6:E6)</f>
        <v>622.67</v>
      </c>
      <c r="G6" s="16">
        <f>F6/F17</f>
        <v>0.480055148472712</v>
      </c>
      <c r="H6" s="2">
        <v>737.59</v>
      </c>
      <c r="I6" s="24">
        <f>H6-F6</f>
        <v>114.92</v>
      </c>
      <c r="J6" s="25">
        <f>I6/H6</f>
        <v>0.15580471535677</v>
      </c>
    </row>
    <row r="7" spans="1:10">
      <c r="A7" s="12">
        <v>2</v>
      </c>
      <c r="B7" s="13" t="s">
        <v>13</v>
      </c>
      <c r="C7" s="14"/>
      <c r="D7" s="15"/>
      <c r="E7" s="15">
        <v>536</v>
      </c>
      <c r="F7" s="14">
        <f>SUM(C7:E7)</f>
        <v>536</v>
      </c>
      <c r="G7" s="16">
        <f>F7/F17</f>
        <v>0.413235838536261</v>
      </c>
      <c r="H7" s="2">
        <v>610.4</v>
      </c>
      <c r="I7" s="24">
        <f>H7-F7</f>
        <v>74.3999999999999</v>
      </c>
      <c r="J7" s="25">
        <f>I7/H7</f>
        <v>0.121887287024902</v>
      </c>
    </row>
    <row r="8" spans="1:10">
      <c r="A8" s="12">
        <v>3</v>
      </c>
      <c r="B8" s="13" t="s">
        <v>14</v>
      </c>
      <c r="C8" s="14"/>
      <c r="D8" s="15"/>
      <c r="E8" s="15">
        <v>75</v>
      </c>
      <c r="F8" s="14">
        <f>SUM(C8:E8)</f>
        <v>75</v>
      </c>
      <c r="G8" s="16">
        <f>F8/F17</f>
        <v>0.0578221788996634</v>
      </c>
      <c r="H8" s="2">
        <v>75</v>
      </c>
      <c r="I8" s="24">
        <f>H8-F8</f>
        <v>0</v>
      </c>
      <c r="J8" s="25">
        <f>I8/H8</f>
        <v>0</v>
      </c>
    </row>
    <row r="9" spans="1:10">
      <c r="A9" s="12" t="s">
        <v>15</v>
      </c>
      <c r="B9" s="9" t="s">
        <v>16</v>
      </c>
      <c r="C9" s="17"/>
      <c r="D9" s="14"/>
      <c r="E9" s="18">
        <f>SUM(E10:E14)</f>
        <v>63.41014169</v>
      </c>
      <c r="F9" s="10">
        <f>SUM(F10:F14)</f>
        <v>63.41014169</v>
      </c>
      <c r="G9" s="11">
        <f>F9/F17</f>
        <v>0.0488868340913625</v>
      </c>
      <c r="I9" s="24"/>
      <c r="J9" s="25"/>
    </row>
    <row r="10" spans="1:10">
      <c r="A10" s="19">
        <v>1</v>
      </c>
      <c r="B10" s="20" t="s">
        <v>17</v>
      </c>
      <c r="C10" s="17"/>
      <c r="D10" s="14"/>
      <c r="E10" s="14">
        <f>(24+(44-24)/(2000-1000)*((622.67+536)-1000))*0.9</f>
        <v>24.45606</v>
      </c>
      <c r="F10" s="21">
        <f>SUM(C10:E10)</f>
        <v>24.45606</v>
      </c>
      <c r="G10" s="16">
        <f>F10/F17</f>
        <v>0.0188547023533454</v>
      </c>
      <c r="H10" s="2">
        <v>27.3</v>
      </c>
      <c r="I10" s="24">
        <f>H10-F10</f>
        <v>2.84394</v>
      </c>
      <c r="J10" s="25">
        <f>I10/H10</f>
        <v>0.104173626373626</v>
      </c>
    </row>
    <row r="11" spans="1:10">
      <c r="A11" s="19">
        <v>2</v>
      </c>
      <c r="B11" s="20" t="s">
        <v>18</v>
      </c>
      <c r="C11" s="17"/>
      <c r="D11" s="14"/>
      <c r="E11" s="14">
        <f>10</f>
        <v>10</v>
      </c>
      <c r="F11" s="21">
        <f t="shared" ref="F11:F14" si="0">SUM(C11:E11)</f>
        <v>10</v>
      </c>
      <c r="G11" s="16">
        <f>F11/F17</f>
        <v>0.00770962385328846</v>
      </c>
      <c r="H11" s="2">
        <v>10</v>
      </c>
      <c r="I11" s="24">
        <f>H11-F11</f>
        <v>0</v>
      </c>
      <c r="J11" s="25">
        <f>I11/H11</f>
        <v>0</v>
      </c>
    </row>
    <row r="12" spans="1:10">
      <c r="A12" s="19">
        <v>3</v>
      </c>
      <c r="B12" s="20" t="s">
        <v>19</v>
      </c>
      <c r="C12" s="17"/>
      <c r="D12" s="14"/>
      <c r="E12" s="14">
        <f>(10+(15-10)/(1000-500)*(622.67-500))</f>
        <v>11.2267</v>
      </c>
      <c r="F12" s="21">
        <f t="shared" si="0"/>
        <v>11.2267</v>
      </c>
      <c r="G12" s="16">
        <f>F12/F17</f>
        <v>0.00865536341137135</v>
      </c>
      <c r="H12" s="2">
        <v>14.25</v>
      </c>
      <c r="I12" s="24">
        <f>H12-F12</f>
        <v>3.0233</v>
      </c>
      <c r="J12" s="25">
        <f>I12/H12</f>
        <v>0.212161403508772</v>
      </c>
    </row>
    <row r="13" spans="1:10">
      <c r="A13" s="19">
        <v>4</v>
      </c>
      <c r="B13" s="20" t="s">
        <v>20</v>
      </c>
      <c r="C13" s="17"/>
      <c r="D13" s="14"/>
      <c r="E13" s="14">
        <f>(12+(20-12)/(1000-500)*(622.67-500))*1.1</f>
        <v>15.358992</v>
      </c>
      <c r="F13" s="21">
        <f t="shared" si="0"/>
        <v>15.358992</v>
      </c>
      <c r="G13" s="16">
        <f>F13/F17</f>
        <v>0.0118412051085667</v>
      </c>
      <c r="H13" s="2">
        <v>25.46</v>
      </c>
      <c r="I13" s="24">
        <f>H13-F13</f>
        <v>10.101008</v>
      </c>
      <c r="J13" s="25">
        <f>I13/H13</f>
        <v>0.396740298507463</v>
      </c>
    </row>
    <row r="14" spans="1:10">
      <c r="A14" s="19">
        <v>5</v>
      </c>
      <c r="B14" s="20" t="s">
        <v>21</v>
      </c>
      <c r="C14" s="17"/>
      <c r="D14" s="14"/>
      <c r="E14" s="14">
        <f>(2+(F5+F10+F11+F12+F13-1000)/(3000-1000)*(4.5-2))</f>
        <v>2.36838969</v>
      </c>
      <c r="F14" s="21">
        <f t="shared" si="0"/>
        <v>2.36838969</v>
      </c>
      <c r="G14" s="16">
        <f>F14/F17</f>
        <v>0.00182593936479065</v>
      </c>
      <c r="I14" s="24">
        <f t="shared" ref="I14" si="1">H14-F14</f>
        <v>-2.36838969</v>
      </c>
      <c r="J14" s="25"/>
    </row>
    <row r="15" spans="1:10">
      <c r="A15" s="19" t="s">
        <v>22</v>
      </c>
      <c r="B15" s="9" t="s">
        <v>23</v>
      </c>
      <c r="C15" s="14"/>
      <c r="D15" s="14"/>
      <c r="E15" s="10">
        <f>E16</f>
        <v>0</v>
      </c>
      <c r="F15" s="10">
        <f>SUM(F16:F16)</f>
        <v>0</v>
      </c>
      <c r="G15" s="11">
        <f>K19</f>
        <v>0</v>
      </c>
      <c r="I15" s="24"/>
      <c r="J15" s="25"/>
    </row>
    <row r="16" spans="1:10">
      <c r="A16" s="19">
        <v>1</v>
      </c>
      <c r="B16" s="20" t="s">
        <v>24</v>
      </c>
      <c r="C16" s="14"/>
      <c r="D16" s="14"/>
      <c r="E16" s="14">
        <v>0</v>
      </c>
      <c r="F16" s="14">
        <f>E16</f>
        <v>0</v>
      </c>
      <c r="G16" s="16">
        <v>0</v>
      </c>
      <c r="I16" s="24"/>
      <c r="J16" s="25"/>
    </row>
    <row r="17" spans="1:10">
      <c r="A17" s="5" t="s">
        <v>25</v>
      </c>
      <c r="B17" s="9" t="s">
        <v>26</v>
      </c>
      <c r="C17" s="22">
        <v>622.67</v>
      </c>
      <c r="D17" s="22">
        <v>0</v>
      </c>
      <c r="E17" s="23">
        <v>536</v>
      </c>
      <c r="F17" s="10">
        <f>F5+F9</f>
        <v>1297.08014169</v>
      </c>
      <c r="G17" s="11">
        <f>F17/F17</f>
        <v>1</v>
      </c>
      <c r="I17" s="24"/>
      <c r="J17" s="25"/>
    </row>
  </sheetData>
  <mergeCells count="6">
    <mergeCell ref="A1:B1"/>
    <mergeCell ref="A2:G2"/>
    <mergeCell ref="C3:F3"/>
    <mergeCell ref="A3:A4"/>
    <mergeCell ref="B3:B4"/>
    <mergeCell ref="G3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jgb</dc:creator>
  <cp:lastModifiedBy>卢芳</cp:lastModifiedBy>
  <dcterms:created xsi:type="dcterms:W3CDTF">2022-01-12T08:47:00Z</dcterms:created>
  <dcterms:modified xsi:type="dcterms:W3CDTF">2022-01-13T09:39:36Z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ECAA14240C1D4DB4889A13BB35892AD0</vt:lpwstr>
  </property>
  <property fmtid="{D5CDD505-2E9C-101B-9397-08002B2CF9AE}" pid="3" name="KSOProductBuildVer">
    <vt:lpwstr>2052-11.1.0.11194</vt:lpwstr>
  </property>
</Properties>
</file>