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<sst xmlns="http://schemas.openxmlformats.org/spreadsheetml/2006/main" count="31" uniqueCount="31">
  <si>
    <t>附件：</t>
  </si>
  <si>
    <t>智慧柳州时空信息云平台（三期）项目投资概算表</t>
  </si>
  <si>
    <t>序号</t>
  </si>
  <si>
    <t>工程或费用名称</t>
  </si>
  <si>
    <t>概算造价（万元）</t>
  </si>
  <si>
    <t>投资占比(%)</t>
  </si>
  <si>
    <t>软件开发费</t>
  </si>
  <si>
    <t>设备购置费</t>
  </si>
  <si>
    <t>数据处理</t>
  </si>
  <si>
    <t>其它费用</t>
  </si>
  <si>
    <t>合计</t>
  </si>
  <si>
    <t>一</t>
  </si>
  <si>
    <t>第一部分：工程费用合计</t>
  </si>
  <si>
    <t>标准规范与机制完善建设</t>
  </si>
  <si>
    <t>时空大数据建设</t>
  </si>
  <si>
    <t>时空信息云平台扩充升级</t>
  </si>
  <si>
    <t>智慧应用示范建设</t>
  </si>
  <si>
    <t>基础支撑环境建设</t>
  </si>
  <si>
    <t>运营服务</t>
  </si>
  <si>
    <t>二</t>
  </si>
  <si>
    <t>第二部分:工程其他费用合计</t>
  </si>
  <si>
    <t>设计费（咨询服务费）</t>
  </si>
  <si>
    <t>工程监理费</t>
  </si>
  <si>
    <t>第三方测评费</t>
  </si>
  <si>
    <t>信息安全等级保护测评费（三级）</t>
  </si>
  <si>
    <t>竣工结（决）算费</t>
  </si>
  <si>
    <t>三</t>
  </si>
  <si>
    <t>预备费</t>
  </si>
  <si>
    <t>基本预备费</t>
  </si>
  <si>
    <t>四</t>
  </si>
  <si>
    <t>项目总投资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</si>
</sst>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7;&#23450;&#39044;&#31639;&#20070;-&#26234;&#24935;&#26611;&#24030;&#26102;&#31354;&#20449;&#24687;&#20113;&#24179;&#21488;&#65288;&#19977;&#26399;&#65289;&#39033;&#30446;&#27010;&#3163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概算总表"/>
      <sheetName val="软硬件清单"/>
      <sheetName val="软件开发工作量核算表"/>
      <sheetName val="数据处理工作量核算"/>
    </sheetNames>
    <sheetDataSet>
      <sheetData sheetId="0"/>
      <sheetData sheetId="1">
        <row r="3">
          <cell r="G3">
            <v>10.2</v>
          </cell>
        </row>
        <row r="4">
          <cell r="G4">
            <v>1140.62</v>
          </cell>
        </row>
        <row r="5">
          <cell r="G5">
            <v>6.46</v>
          </cell>
        </row>
        <row r="6">
          <cell r="G6">
            <v>4.76</v>
          </cell>
        </row>
        <row r="7">
          <cell r="G7">
            <v>796.84</v>
          </cell>
        </row>
        <row r="12">
          <cell r="G12">
            <v>112.32</v>
          </cell>
        </row>
        <row r="13">
          <cell r="G13">
            <v>59.41</v>
          </cell>
        </row>
        <row r="14">
          <cell r="G14">
            <v>80.73</v>
          </cell>
        </row>
        <row r="15">
          <cell r="G15">
            <v>3.9</v>
          </cell>
        </row>
        <row r="16">
          <cell r="G16">
            <v>6.5</v>
          </cell>
        </row>
        <row r="17">
          <cell r="G17">
            <v>20.91</v>
          </cell>
        </row>
        <row r="18">
          <cell r="G18">
            <v>11.56</v>
          </cell>
        </row>
        <row r="19">
          <cell r="G19">
            <v>37.23</v>
          </cell>
        </row>
        <row r="20">
          <cell r="G20">
            <v>220.15</v>
          </cell>
        </row>
        <row r="25">
          <cell r="G25">
            <v>420.92</v>
          </cell>
        </row>
        <row r="37">
          <cell r="G37">
            <v>91.36</v>
          </cell>
        </row>
        <row r="44">
          <cell r="G44">
            <v>136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B5" sqref="B5"/>
    </sheetView>
  </sheetViews>
  <sheetFormatPr defaultColWidth="9" defaultRowHeight="14" outlineLevelCol="7"/>
  <cols>
    <col min="2" max="2" width="21.4545454545455" customWidth="1"/>
    <col min="8" max="8" width="18.8181818181818" customWidth="1"/>
  </cols>
  <sheetData>
    <row r="1" ht="17.5" spans="1:1">
      <c r="A1" s="1" t="s">
        <v>0</v>
      </c>
    </row>
    <row r="2" ht="23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3" t="s">
        <v>5</v>
      </c>
    </row>
    <row r="4" ht="26" spans="1:8">
      <c r="A4" s="3"/>
      <c r="B4" s="3"/>
      <c r="C4" s="3" t="s">
        <v>6</v>
      </c>
      <c r="D4" s="5" t="s">
        <v>7</v>
      </c>
      <c r="E4" s="5" t="s">
        <v>8</v>
      </c>
      <c r="F4" s="5" t="s">
        <v>9</v>
      </c>
      <c r="G4" s="3" t="s">
        <v>10</v>
      </c>
      <c r="H4" s="3"/>
    </row>
    <row r="5" ht="39" spans="1:8">
      <c r="A5" s="6" t="s">
        <v>11</v>
      </c>
      <c r="B5" s="7" t="s">
        <v>12</v>
      </c>
      <c r="C5" s="8">
        <f t="shared" ref="C5:H5" si="0">SUM(C6:C11)</f>
        <v>732.19</v>
      </c>
      <c r="D5" s="8">
        <f t="shared" si="0"/>
        <v>1024.2</v>
      </c>
      <c r="E5" s="8">
        <f t="shared" si="0"/>
        <v>262.86</v>
      </c>
      <c r="F5" s="8"/>
      <c r="G5" s="8">
        <f>SUM(C5:E5)</f>
        <v>2019.25</v>
      </c>
      <c r="H5" s="9">
        <f t="shared" si="0"/>
        <v>0.946725872636202</v>
      </c>
    </row>
    <row r="6" ht="39" spans="1:8">
      <c r="A6" s="10">
        <v>1</v>
      </c>
      <c r="B6" s="11" t="s">
        <v>13</v>
      </c>
      <c r="C6" s="12">
        <f>[1]软硬件清单!G3</f>
        <v>10.2</v>
      </c>
      <c r="D6" s="13"/>
      <c r="E6" s="14"/>
      <c r="F6" s="14"/>
      <c r="G6" s="13">
        <f>[1]软硬件清单!G3</f>
        <v>10.2</v>
      </c>
      <c r="H6" s="15">
        <f>G6/G20</f>
        <v>0.00478227257689204</v>
      </c>
    </row>
    <row r="7" ht="26" spans="1:8">
      <c r="A7" s="10">
        <v>2</v>
      </c>
      <c r="B7" s="11" t="s">
        <v>14</v>
      </c>
      <c r="C7" s="12">
        <f>[1]软硬件清单!G5+[1]软硬件清单!G6+[1]软硬件清单!G17+[1]软硬件清单!G18+[1]软硬件清单!G19</f>
        <v>80.92</v>
      </c>
      <c r="D7" s="13">
        <f>[1]软硬件清单!G7</f>
        <v>796.84</v>
      </c>
      <c r="E7" s="14">
        <f>[1]软硬件清单!G15+[1]软硬件清单!G16+[1]软硬件清单!G12+[1]软硬件清单!G13+[1]软硬件清单!G14</f>
        <v>262.86</v>
      </c>
      <c r="F7" s="14"/>
      <c r="G7" s="13">
        <f>[1]软硬件清单!G4</f>
        <v>1140.62</v>
      </c>
      <c r="H7" s="15">
        <f>G7/G20</f>
        <v>0.534779975162216</v>
      </c>
    </row>
    <row r="8" ht="39" spans="1:8">
      <c r="A8" s="10">
        <v>3</v>
      </c>
      <c r="B8" s="11" t="s">
        <v>15</v>
      </c>
      <c r="C8" s="12">
        <f>[1]软硬件清单!G20</f>
        <v>220.15</v>
      </c>
      <c r="D8" s="13"/>
      <c r="E8" s="14"/>
      <c r="F8" s="14"/>
      <c r="G8" s="13">
        <f>[1]软硬件清单!G20</f>
        <v>220.15</v>
      </c>
      <c r="H8" s="15">
        <f>G8/G20</f>
        <v>0.10321738311792</v>
      </c>
    </row>
    <row r="9" ht="26" spans="1:8">
      <c r="A9" s="10">
        <v>4</v>
      </c>
      <c r="B9" s="11" t="s">
        <v>16</v>
      </c>
      <c r="C9" s="12">
        <f>[1]软硬件清单!G25</f>
        <v>420.92</v>
      </c>
      <c r="D9" s="13"/>
      <c r="E9" s="14"/>
      <c r="F9" s="14"/>
      <c r="G9" s="13">
        <f>[1]软硬件清单!G25</f>
        <v>420.92</v>
      </c>
      <c r="H9" s="15">
        <f>G9/G20</f>
        <v>0.197348448339745</v>
      </c>
    </row>
    <row r="10" ht="26" spans="1:8">
      <c r="A10" s="10">
        <v>5</v>
      </c>
      <c r="B10" s="11" t="s">
        <v>17</v>
      </c>
      <c r="C10" s="12"/>
      <c r="D10" s="13">
        <f>G10</f>
        <v>91.36</v>
      </c>
      <c r="E10" s="14"/>
      <c r="F10" s="14"/>
      <c r="G10" s="13">
        <f>[1]软硬件清单!G37</f>
        <v>91.36</v>
      </c>
      <c r="H10" s="15">
        <f>G10/G20</f>
        <v>0.0428341590808684</v>
      </c>
    </row>
    <row r="11" spans="1:8">
      <c r="A11" s="10">
        <v>6</v>
      </c>
      <c r="B11" s="11" t="s">
        <v>18</v>
      </c>
      <c r="C11" s="12"/>
      <c r="D11" s="13">
        <f>G11</f>
        <v>136</v>
      </c>
      <c r="E11" s="14"/>
      <c r="F11" s="16"/>
      <c r="G11" s="13">
        <f>[1]软硬件清单!G44</f>
        <v>136</v>
      </c>
      <c r="H11" s="15">
        <f>G11/G20</f>
        <v>0.0637636343585606</v>
      </c>
    </row>
    <row r="12" ht="52" spans="1:8">
      <c r="A12" s="3" t="s">
        <v>19</v>
      </c>
      <c r="B12" s="17" t="s">
        <v>20</v>
      </c>
      <c r="C12" s="12"/>
      <c r="D12" s="13"/>
      <c r="E12" s="13"/>
      <c r="F12" s="8"/>
      <c r="G12" s="8">
        <f>SUM(G13:G17)</f>
        <v>113.62717000625</v>
      </c>
      <c r="H12" s="18">
        <f>SUM(H13:H19)</f>
        <v>0.053274127363798</v>
      </c>
    </row>
    <row r="13" ht="39" spans="1:8">
      <c r="A13" s="12">
        <v>1</v>
      </c>
      <c r="B13" s="19" t="s">
        <v>21</v>
      </c>
      <c r="C13" s="12"/>
      <c r="D13" s="13"/>
      <c r="E13" s="13"/>
      <c r="F13" s="13">
        <f>(44+(2019.25-2000)/(5000-2000)*(100-44))</f>
        <v>44.3593333333333</v>
      </c>
      <c r="G13" s="13">
        <f t="shared" ref="G13:G17" si="1">F13</f>
        <v>44.3593333333333</v>
      </c>
      <c r="H13" s="15">
        <f>G13/G20</f>
        <v>0.0207978846401189</v>
      </c>
    </row>
    <row r="14" ht="26" spans="1:8">
      <c r="A14" s="12">
        <v>2</v>
      </c>
      <c r="B14" s="19" t="s">
        <v>22</v>
      </c>
      <c r="C14" s="12"/>
      <c r="D14" s="20"/>
      <c r="E14" s="13"/>
      <c r="F14" s="13">
        <f>(33+(2019.25-2000)/(3000-2000)*(39.6-33))*1.1</f>
        <v>36.439755</v>
      </c>
      <c r="G14" s="13">
        <f t="shared" si="1"/>
        <v>36.439755</v>
      </c>
      <c r="H14" s="15">
        <f>G14/G20</f>
        <v>0.0170847883377612</v>
      </c>
    </row>
    <row r="15" ht="26" spans="1:8">
      <c r="A15" s="12">
        <v>3</v>
      </c>
      <c r="B15" s="19" t="s">
        <v>23</v>
      </c>
      <c r="C15" s="12"/>
      <c r="D15" s="20"/>
      <c r="E15" s="13"/>
      <c r="F15" s="13">
        <f>(15+(G6+G7+G8+G9+G10-1000)/(2000-1000)*(20-15))</f>
        <v>19.41625</v>
      </c>
      <c r="G15" s="13">
        <f t="shared" si="1"/>
        <v>19.41625</v>
      </c>
      <c r="H15" s="15">
        <f>G15/G20</f>
        <v>0.00910331371775296</v>
      </c>
    </row>
    <row r="16" ht="52" spans="1:8">
      <c r="A16" s="12">
        <v>4</v>
      </c>
      <c r="B16" s="19" t="s">
        <v>24</v>
      </c>
      <c r="C16" s="12"/>
      <c r="D16" s="20"/>
      <c r="E16" s="13"/>
      <c r="F16" s="13">
        <f>10</f>
        <v>10</v>
      </c>
      <c r="G16" s="13">
        <f t="shared" si="1"/>
        <v>10</v>
      </c>
      <c r="H16" s="15">
        <f>G16/G20</f>
        <v>0.00468850252636475</v>
      </c>
    </row>
    <row r="17" ht="39" spans="1:8">
      <c r="A17" s="12">
        <v>5</v>
      </c>
      <c r="B17" s="19" t="s">
        <v>25</v>
      </c>
      <c r="C17" s="12"/>
      <c r="D17" s="20"/>
      <c r="E17" s="13"/>
      <c r="F17" s="13">
        <f>(2+(G5+G13+G14+G15+G16-1000)/(3000-1000)*(4.5-2))</f>
        <v>3.41183167291667</v>
      </c>
      <c r="G17" s="13">
        <f t="shared" si="1"/>
        <v>3.41183167291667</v>
      </c>
      <c r="H17" s="15">
        <f>G17/G20</f>
        <v>0.00159963814180011</v>
      </c>
    </row>
    <row r="18" spans="1:8">
      <c r="A18" s="3" t="s">
        <v>26</v>
      </c>
      <c r="B18" s="17" t="s">
        <v>27</v>
      </c>
      <c r="C18" s="12"/>
      <c r="D18" s="13"/>
      <c r="E18" s="13"/>
      <c r="F18" s="8">
        <f>G18</f>
        <v>0</v>
      </c>
      <c r="G18" s="8">
        <v>0</v>
      </c>
      <c r="H18" s="18">
        <v>0</v>
      </c>
    </row>
    <row r="19" ht="26" spans="1:8">
      <c r="A19" s="21">
        <v>1</v>
      </c>
      <c r="B19" s="19" t="s">
        <v>28</v>
      </c>
      <c r="C19" s="12"/>
      <c r="D19" s="13"/>
      <c r="E19" s="13"/>
      <c r="F19" s="13">
        <f>G19</f>
        <v>0</v>
      </c>
      <c r="G19" s="13">
        <v>0</v>
      </c>
      <c r="H19" s="22">
        <v>0</v>
      </c>
    </row>
    <row r="20" ht="26" spans="1:8">
      <c r="A20" s="3" t="s">
        <v>29</v>
      </c>
      <c r="B20" s="17" t="s">
        <v>30</v>
      </c>
      <c r="C20" s="12"/>
      <c r="D20" s="13"/>
      <c r="E20" s="13"/>
      <c r="F20" s="13"/>
      <c r="G20" s="8">
        <f>G12+G5</f>
        <v>2132.87717000625</v>
      </c>
      <c r="H20" s="9">
        <f>SUM(H5,H12,H18)</f>
        <v>1</v>
      </c>
    </row>
  </sheetData>
  <mergeCells count="5">
    <mergeCell ref="A2:H2"/>
    <mergeCell ref="C3:G3"/>
    <mergeCell ref="A3:A4"/>
    <mergeCell ref="B3:B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WXH</dc:creator>
  <cp:lastModifiedBy>WXH</cp:lastModifiedBy>
  <dcterms:created xsi:type="dcterms:W3CDTF">2022-01-27T02:32:00Z</dcterms:created>
  <dcterms:modified xsi:type="dcterms:W3CDTF">2022-01-27T02:33:42Z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9B89CA88A93645C7BF08084814A1FC50</vt:lpwstr>
  </property>
  <property fmtid="{D5CDD505-2E9C-101B-9397-08002B2CF9AE}" pid="3" name="KSOProductBuildVer">
    <vt:lpwstr>2052-11.1.0.11294</vt:lpwstr>
  </property>
</Properties>
</file>