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515" firstSheet="2" activeTab="2"/>
  </bookViews>
  <sheets>
    <sheet name="FkvKWDO" sheetId="1" state="hidden" r:id="rId1"/>
    <sheet name="JTuWxZ" sheetId="2" state="hidden" r:id="rId2"/>
    <sheet name="放大-" sheetId="6" r:id="rId3"/>
    <sheet name="附件1-实施项目" sheetId="5" state="hidden" r:id="rId4"/>
  </sheets>
  <definedNames>
    <definedName name="_xlnm._FilterDatabase" localSheetId="2" hidden="1">'放大-'!$K$2:$K$63</definedName>
    <definedName name="_xlnm._FilterDatabase" localSheetId="3" hidden="1">'附件1-实施项目'!$A$13:$IP$496</definedName>
    <definedName name="_xlnm.Print_Area" localSheetId="2">'放大-'!$A$2:$K$78</definedName>
    <definedName name="_xlnm.Print_Titles" localSheetId="2">'放大-'!$5:$5</definedName>
    <definedName name="_xlnm.Print_Titles" localSheetId="3">'附件1-实施项目'!$4:$4</definedName>
  </definedNames>
  <calcPr calcId="144525" concurrentCalc="0"/>
</workbook>
</file>

<file path=xl/sharedStrings.xml><?xml version="1.0" encoding="utf-8"?>
<sst xmlns="http://schemas.openxmlformats.org/spreadsheetml/2006/main" count="3920" uniqueCount="1943">
  <si>
    <r>
      <rPr>
        <sz val="14"/>
        <rFont val="黑体"/>
        <charset val="134"/>
      </rPr>
      <t>附件</t>
    </r>
  </si>
  <si>
    <r>
      <rPr>
        <sz val="28"/>
        <rFont val="方正小标宋简体"/>
        <charset val="134"/>
      </rPr>
      <t>柳州市汽车产业转型升级重点项目表</t>
    </r>
  </si>
  <si>
    <r>
      <rPr>
        <sz val="16"/>
        <rFont val="楷体_GB2312"/>
        <charset val="134"/>
      </rPr>
      <t>单位：万元</t>
    </r>
  </si>
  <si>
    <r>
      <rPr>
        <b/>
        <sz val="14"/>
        <rFont val="黑体"/>
        <charset val="134"/>
      </rPr>
      <t>序号</t>
    </r>
  </si>
  <si>
    <r>
      <rPr>
        <b/>
        <sz val="14"/>
        <rFont val="黑体"/>
        <charset val="134"/>
      </rPr>
      <t>项目业主</t>
    </r>
  </si>
  <si>
    <r>
      <rPr>
        <b/>
        <sz val="14"/>
        <rFont val="黑体"/>
        <charset val="134"/>
      </rPr>
      <t>项目名称</t>
    </r>
  </si>
  <si>
    <r>
      <rPr>
        <b/>
        <sz val="14"/>
        <rFont val="黑体"/>
        <charset val="134"/>
      </rPr>
      <t>项目地址</t>
    </r>
  </si>
  <si>
    <r>
      <rPr>
        <b/>
        <sz val="14"/>
        <rFont val="黑体"/>
        <charset val="134"/>
      </rPr>
      <t>建设规模及内容</t>
    </r>
  </si>
  <si>
    <r>
      <rPr>
        <b/>
        <sz val="14"/>
        <rFont val="黑体"/>
        <charset val="134"/>
      </rPr>
      <t>总投资</t>
    </r>
    <r>
      <rPr>
        <b/>
        <sz val="14"/>
        <rFont val="Times New Roman"/>
        <charset val="134"/>
      </rPr>
      <t xml:space="preserve">
</t>
    </r>
    <r>
      <rPr>
        <b/>
        <sz val="14"/>
        <rFont val="黑体"/>
        <charset val="134"/>
      </rPr>
      <t>（万元）</t>
    </r>
  </si>
  <si>
    <r>
      <rPr>
        <b/>
        <sz val="14"/>
        <rFont val="黑体"/>
        <charset val="134"/>
      </rPr>
      <t>项目年限</t>
    </r>
  </si>
  <si>
    <r>
      <rPr>
        <b/>
        <sz val="14"/>
        <rFont val="黑体"/>
        <charset val="134"/>
      </rPr>
      <t>项目进度</t>
    </r>
  </si>
  <si>
    <r>
      <rPr>
        <b/>
        <sz val="14"/>
        <rFont val="黑体"/>
        <charset val="134"/>
      </rPr>
      <t>总投资</t>
    </r>
    <r>
      <rPr>
        <b/>
        <sz val="14"/>
        <rFont val="Times New Roman"/>
        <charset val="134"/>
      </rPr>
      <t xml:space="preserve">
</t>
    </r>
    <r>
      <rPr>
        <b/>
        <sz val="14"/>
        <rFont val="黑体"/>
        <charset val="134"/>
      </rPr>
      <t>（亿元）</t>
    </r>
  </si>
  <si>
    <r>
      <rPr>
        <b/>
        <sz val="14"/>
        <rFont val="仿宋_GB2312"/>
        <charset val="134"/>
      </rPr>
      <t>一、本地研发和检测能力建设项目</t>
    </r>
  </si>
  <si>
    <r>
      <rPr>
        <sz val="12"/>
        <rFont val="仿宋_GB2312"/>
        <charset val="134"/>
      </rPr>
      <t>上汽通用五菱汽车股份有限公司</t>
    </r>
  </si>
  <si>
    <r>
      <rPr>
        <sz val="12"/>
        <rFont val="仿宋_GB2312"/>
        <charset val="134"/>
      </rPr>
      <t>上汽通用五菱汽车股份有限公司技术中心试验室建设项目（一期）</t>
    </r>
  </si>
  <si>
    <r>
      <rPr>
        <sz val="12"/>
        <rFont val="仿宋_GB2312"/>
        <charset val="134"/>
      </rPr>
      <t>柳东新区</t>
    </r>
  </si>
  <si>
    <r>
      <rPr>
        <sz val="12"/>
        <rFont val="仿宋_GB2312"/>
        <charset val="134"/>
      </rPr>
      <t>在项目南地块建设环境模拟试验室、振动噪声试验室、电子电器试验室、电磁兼容试验室、对标试验室、试制中心、</t>
    </r>
    <r>
      <rPr>
        <sz val="12"/>
        <rFont val="Times New Roman"/>
        <charset val="134"/>
      </rPr>
      <t>ME</t>
    </r>
    <r>
      <rPr>
        <sz val="12"/>
        <rFont val="仿宋_GB2312"/>
        <charset val="134"/>
      </rPr>
      <t>先进工艺试验室，及停车场等附属公用设施。在项目北地块建设发动机试验室、整车排放试验室、新能源试验室、零部件试验室、底盘调试试验室、新能源电池试验室、碰撞试验室，及停车场、油库固废站等附属公用设施。</t>
    </r>
  </si>
  <si>
    <t>2014-2020</t>
  </si>
  <si>
    <r>
      <rPr>
        <sz val="12"/>
        <rFont val="仿宋_GB2312"/>
        <charset val="134"/>
      </rPr>
      <t>振动噪声试验室、环境模拟试验室、电磁兼容试验室、电子电器试验室、对标分析试验室、整车排放试验室、发动机试验室、动力总成试验室、零部件试验室、底盘调试试验室、新能源及电池试验室、整车试验场建成并投入使用。技术中心实验室一期建设项目基本完成了建设工作并投入使用。项目目前处于收尾阶段。</t>
    </r>
  </si>
  <si>
    <r>
      <rPr>
        <sz val="12"/>
        <rFont val="仿宋_GB2312"/>
        <charset val="134"/>
      </rPr>
      <t>东风柳州汽车有限公司</t>
    </r>
  </si>
  <si>
    <r>
      <rPr>
        <sz val="12"/>
        <rFont val="仿宋_GB2312"/>
        <charset val="134"/>
      </rPr>
      <t>柳东研发中心项目</t>
    </r>
  </si>
  <si>
    <r>
      <rPr>
        <sz val="12"/>
        <rFont val="仿宋_GB2312"/>
        <charset val="134"/>
      </rPr>
      <t>建设研发大楼、造型室、商用车、乘用车整车及零部件试验室、乘用车试制车间。</t>
    </r>
  </si>
  <si>
    <r>
      <rPr>
        <sz val="12"/>
        <rFont val="仿宋_GB2312"/>
        <charset val="134"/>
      </rPr>
      <t>柳东新区管委会</t>
    </r>
    <r>
      <rPr>
        <sz val="12"/>
        <rFont val="Times New Roman"/>
        <charset val="134"/>
      </rPr>
      <t xml:space="preserve">
</t>
    </r>
    <r>
      <rPr>
        <sz val="12"/>
        <rFont val="仿宋_GB2312"/>
        <charset val="134"/>
      </rPr>
      <t>武汉理工大学</t>
    </r>
  </si>
  <si>
    <r>
      <rPr>
        <sz val="12"/>
        <rFont val="仿宋_GB2312"/>
        <charset val="134"/>
      </rPr>
      <t>广西汽车研究院项目</t>
    </r>
  </si>
  <si>
    <r>
      <rPr>
        <sz val="12"/>
        <rFont val="仿宋_GB2312"/>
        <charset val="134"/>
      </rPr>
      <t>建设汽车轻量化、智能网联、先进材料、先进汽车零部件、智能制造、新能源、汽车大数据等</t>
    </r>
    <r>
      <rPr>
        <sz val="12"/>
        <rFont val="Times New Roman"/>
        <charset val="134"/>
      </rPr>
      <t>7</t>
    </r>
    <r>
      <rPr>
        <sz val="12"/>
        <rFont val="仿宋_GB2312"/>
        <charset val="134"/>
      </rPr>
      <t>大研发中心。</t>
    </r>
  </si>
  <si>
    <r>
      <rPr>
        <sz val="12"/>
        <rFont val="仿宋_GB2312"/>
        <charset val="134"/>
      </rPr>
      <t>柳州汽车检测有限公司</t>
    </r>
  </si>
  <si>
    <r>
      <rPr>
        <sz val="12"/>
        <rFont val="仿宋_GB2312"/>
        <charset val="134"/>
      </rPr>
      <t>国家汽车质量监督检验中心二期项目</t>
    </r>
  </si>
  <si>
    <r>
      <rPr>
        <sz val="12"/>
        <rFont val="仿宋_GB2312"/>
        <charset val="134"/>
      </rPr>
      <t>加强新能源汽车动力、智能网联和自动驾驶等重点领域检测能力建设。</t>
    </r>
  </si>
  <si>
    <r>
      <rPr>
        <sz val="12"/>
        <rFont val="仿宋_GB2312"/>
        <charset val="134"/>
      </rPr>
      <t>智慧交通示范先导区</t>
    </r>
  </si>
  <si>
    <r>
      <rPr>
        <sz val="12"/>
        <rFont val="仿宋_GB2312"/>
        <charset val="134"/>
      </rPr>
      <t>柳州主城区、北部生态新区、柳东新区</t>
    </r>
  </si>
  <si>
    <r>
      <rPr>
        <sz val="12"/>
        <rFont val="仿宋_GB2312"/>
        <charset val="134"/>
      </rPr>
      <t>在重点区域道路建设智慧交通基础设施，对运营车辆进行智慧交通化改装，建立对自动驾驶研发测试的支撑能力，建立对网联车辆的运营能力。建设智能移动空间，开发、制造和运营智能移动空间体验用车；建设智慧交通云，提供市民、管理机构等提供车辆运行、基础设施、交通环境、交通管理等基础数据，提供智能网联交通控制等服务。</t>
    </r>
  </si>
  <si>
    <t>2020-2021</t>
  </si>
  <si>
    <r>
      <rPr>
        <b/>
        <sz val="14"/>
        <rFont val="仿宋_GB2312"/>
        <charset val="134"/>
      </rPr>
      <t>二、产品开发项目</t>
    </r>
  </si>
  <si>
    <r>
      <rPr>
        <sz val="12"/>
        <rFont val="仿宋_GB2312"/>
        <charset val="134"/>
      </rPr>
      <t>上汽通用五菱汽车</t>
    </r>
    <r>
      <rPr>
        <sz val="12"/>
        <rFont val="Times New Roman"/>
        <charset val="134"/>
      </rPr>
      <t>E200Plus</t>
    </r>
    <r>
      <rPr>
        <sz val="12"/>
        <rFont val="仿宋_GB2312"/>
        <charset val="134"/>
      </rPr>
      <t>产品项目</t>
    </r>
  </si>
  <si>
    <r>
      <rPr>
        <sz val="12"/>
        <rFont val="仿宋_GB2312"/>
        <charset val="134"/>
      </rPr>
      <t>开发三座纯电动汽车，利用宝骏基地现有厂房，对冲压、涂装、车身车间以及新能源总装车间原有的生产线和设备进行适应性改造。</t>
    </r>
  </si>
  <si>
    <t>2019-2020</t>
  </si>
  <si>
    <r>
      <rPr>
        <sz val="12"/>
        <rFont val="仿宋_GB2312"/>
        <charset val="134"/>
      </rPr>
      <t>正在进行公告车制造，为报公告作准备。</t>
    </r>
  </si>
  <si>
    <r>
      <rPr>
        <sz val="12"/>
        <rFont val="仿宋_GB2312"/>
        <charset val="134"/>
      </rPr>
      <t>上汽通用五菱汽车股份有限公司</t>
    </r>
    <r>
      <rPr>
        <sz val="12"/>
        <rFont val="Times New Roman"/>
        <charset val="134"/>
      </rPr>
      <t>E300</t>
    </r>
    <r>
      <rPr>
        <sz val="12"/>
        <rFont val="仿宋_GB2312"/>
        <charset val="134"/>
      </rPr>
      <t>产品项目</t>
    </r>
  </si>
  <si>
    <r>
      <rPr>
        <sz val="12"/>
        <rFont val="仿宋_GB2312"/>
        <charset val="134"/>
      </rPr>
      <t>开发</t>
    </r>
    <r>
      <rPr>
        <sz val="12"/>
        <rFont val="Times New Roman"/>
        <charset val="134"/>
      </rPr>
      <t>E300</t>
    </r>
    <r>
      <rPr>
        <sz val="12"/>
        <rFont val="仿宋_GB2312"/>
        <charset val="134"/>
      </rPr>
      <t>纯电动汽车，项目利用宝骏基地现原有厂房，对冲压、涂装、车身、总装车间原有的生产线和设备进行适应性改造，以满足</t>
    </r>
    <r>
      <rPr>
        <sz val="12"/>
        <rFont val="Times New Roman"/>
        <charset val="134"/>
      </rPr>
      <t>E300</t>
    </r>
    <r>
      <rPr>
        <sz val="12"/>
        <rFont val="仿宋_GB2312"/>
        <charset val="134"/>
      </rPr>
      <t>系列车型的生产。宝骏基地总体产能不变。</t>
    </r>
  </si>
  <si>
    <r>
      <rPr>
        <sz val="12"/>
        <rFont val="仿宋_GB2312"/>
        <charset val="134"/>
      </rPr>
      <t>数据发布完成，零部件加工中。</t>
    </r>
  </si>
  <si>
    <r>
      <rPr>
        <sz val="12"/>
        <rFont val="仿宋_GB2312"/>
        <charset val="134"/>
      </rPr>
      <t>上汽通用五菱汽车股份有限公司</t>
    </r>
    <r>
      <rPr>
        <sz val="12"/>
        <rFont val="Times New Roman"/>
        <charset val="134"/>
      </rPr>
      <t>CN210SPHEV</t>
    </r>
    <r>
      <rPr>
        <sz val="12"/>
        <rFont val="仿宋_GB2312"/>
        <charset val="134"/>
      </rPr>
      <t>产品项目</t>
    </r>
  </si>
  <si>
    <r>
      <rPr>
        <sz val="12"/>
        <rFont val="仿宋_GB2312"/>
        <charset val="134"/>
      </rPr>
      <t>开发</t>
    </r>
    <r>
      <rPr>
        <sz val="12"/>
        <rFont val="Times New Roman"/>
        <charset val="134"/>
      </rPr>
      <t xml:space="preserve">CN210S </t>
    </r>
    <r>
      <rPr>
        <sz val="12"/>
        <rFont val="仿宋_GB2312"/>
        <charset val="134"/>
      </rPr>
      <t>插电式混动汽车（</t>
    </r>
    <r>
      <rPr>
        <sz val="12"/>
        <rFont val="Times New Roman"/>
        <charset val="134"/>
      </rPr>
      <t>PHEV</t>
    </r>
    <r>
      <rPr>
        <sz val="12"/>
        <rFont val="仿宋_GB2312"/>
        <charset val="134"/>
      </rPr>
      <t>）产品项目，为宝骏</t>
    </r>
    <r>
      <rPr>
        <sz val="12"/>
        <rFont val="Times New Roman"/>
        <charset val="134"/>
      </rPr>
      <t>RS-5</t>
    </r>
    <r>
      <rPr>
        <sz val="12"/>
        <rFont val="仿宋_GB2312"/>
        <charset val="134"/>
      </rPr>
      <t>及其插电式混合动力</t>
    </r>
    <r>
      <rPr>
        <sz val="12"/>
        <rFont val="Times New Roman"/>
        <charset val="134"/>
      </rPr>
      <t>SUV</t>
    </r>
    <r>
      <rPr>
        <sz val="12"/>
        <rFont val="仿宋_GB2312"/>
        <charset val="134"/>
      </rPr>
      <t>，属中高端车型产品。</t>
    </r>
  </si>
  <si>
    <r>
      <t>CN210S PHEV</t>
    </r>
    <r>
      <rPr>
        <sz val="12"/>
        <rFont val="仿宋_GB2312"/>
        <charset val="134"/>
      </rPr>
      <t>产品项目完成生产线改造。</t>
    </r>
  </si>
  <si>
    <r>
      <rPr>
        <sz val="12"/>
        <rFont val="仿宋_GB2312"/>
        <charset val="134"/>
      </rPr>
      <t>上汽通用五菱汽车股份有限公司</t>
    </r>
    <r>
      <rPr>
        <sz val="12"/>
        <rFont val="Times New Roman"/>
        <charset val="134"/>
      </rPr>
      <t>CN300M/CN300S</t>
    </r>
    <r>
      <rPr>
        <sz val="12"/>
        <rFont val="仿宋_GB2312"/>
        <charset val="134"/>
      </rPr>
      <t>产品项目</t>
    </r>
  </si>
  <si>
    <r>
      <rPr>
        <sz val="12"/>
        <rFont val="仿宋_GB2312"/>
        <charset val="134"/>
      </rPr>
      <t>开发</t>
    </r>
    <r>
      <rPr>
        <sz val="12"/>
        <rFont val="Times New Roman"/>
        <charset val="134"/>
      </rPr>
      <t>CN300M/CN300S</t>
    </r>
    <r>
      <rPr>
        <sz val="12"/>
        <rFont val="仿宋_GB2312"/>
        <charset val="134"/>
      </rPr>
      <t>产品项目，年产</t>
    </r>
    <r>
      <rPr>
        <sz val="12"/>
        <rFont val="Times New Roman"/>
        <charset val="134"/>
      </rPr>
      <t>8</t>
    </r>
    <r>
      <rPr>
        <sz val="12"/>
        <rFont val="仿宋_GB2312"/>
        <charset val="134"/>
      </rPr>
      <t>万辆</t>
    </r>
    <r>
      <rPr>
        <sz val="12"/>
        <rFont val="Times New Roman"/>
        <charset val="134"/>
      </rPr>
      <t>CN300M</t>
    </r>
    <r>
      <rPr>
        <sz val="12"/>
        <rFont val="仿宋_GB2312"/>
        <charset val="134"/>
      </rPr>
      <t>系列多功能乘用车和年产</t>
    </r>
    <r>
      <rPr>
        <sz val="12"/>
        <rFont val="Times New Roman"/>
        <charset val="134"/>
      </rPr>
      <t>9.7</t>
    </r>
    <r>
      <rPr>
        <sz val="12"/>
        <rFont val="仿宋_GB2312"/>
        <charset val="134"/>
      </rPr>
      <t>万辆</t>
    </r>
    <r>
      <rPr>
        <sz val="12"/>
        <rFont val="Times New Roman"/>
        <charset val="134"/>
      </rPr>
      <t>CN300S</t>
    </r>
    <r>
      <rPr>
        <sz val="12"/>
        <rFont val="仿宋_GB2312"/>
        <charset val="134"/>
      </rPr>
      <t>系列运动型多用途车。</t>
    </r>
  </si>
  <si>
    <r>
      <t>CN300</t>
    </r>
    <r>
      <rPr>
        <sz val="12"/>
        <rFont val="仿宋_GB2312"/>
        <charset val="134"/>
      </rPr>
      <t>平台首款车型投产。</t>
    </r>
  </si>
  <si>
    <r>
      <rPr>
        <sz val="12"/>
        <rFont val="仿宋_GB2312"/>
        <charset val="134"/>
      </rPr>
      <t>上汽通用五菱汽车股份有限公司</t>
    </r>
    <r>
      <rPr>
        <sz val="12"/>
        <rFont val="Times New Roman"/>
        <charset val="134"/>
      </rPr>
      <t>CN220M</t>
    </r>
    <r>
      <rPr>
        <sz val="12"/>
        <rFont val="仿宋_GB2312"/>
        <charset val="134"/>
      </rPr>
      <t>产品项目</t>
    </r>
  </si>
  <si>
    <r>
      <rPr>
        <sz val="12"/>
        <rFont val="仿宋_GB2312"/>
        <charset val="134"/>
      </rPr>
      <t>开发</t>
    </r>
    <r>
      <rPr>
        <sz val="12"/>
        <rFont val="Times New Roman"/>
        <charset val="134"/>
      </rPr>
      <t>CN220M</t>
    </r>
    <r>
      <rPr>
        <sz val="12"/>
        <rFont val="仿宋_GB2312"/>
        <charset val="134"/>
      </rPr>
      <t>产品项目，年产</t>
    </r>
    <r>
      <rPr>
        <sz val="12"/>
        <rFont val="Times New Roman"/>
        <charset val="134"/>
      </rPr>
      <t>CN220M</t>
    </r>
    <r>
      <rPr>
        <sz val="12"/>
        <rFont val="仿宋_GB2312"/>
        <charset val="134"/>
      </rPr>
      <t>系列车型</t>
    </r>
    <r>
      <rPr>
        <sz val="12"/>
        <rFont val="Times New Roman"/>
        <charset val="134"/>
      </rPr>
      <t>11.5</t>
    </r>
    <r>
      <rPr>
        <sz val="12"/>
        <rFont val="仿宋_GB2312"/>
        <charset val="134"/>
      </rPr>
      <t>万辆。</t>
    </r>
  </si>
  <si>
    <r>
      <t>CN220M</t>
    </r>
    <r>
      <rPr>
        <sz val="12"/>
        <rFont val="仿宋_GB2312"/>
        <charset val="134"/>
      </rPr>
      <t>投产。</t>
    </r>
  </si>
  <si>
    <r>
      <t>“</t>
    </r>
    <r>
      <rPr>
        <sz val="12"/>
        <rFont val="仿宋_GB2312"/>
        <charset val="134"/>
      </rPr>
      <t>智能网联</t>
    </r>
    <r>
      <rPr>
        <sz val="12"/>
        <rFont val="Times New Roman"/>
        <charset val="134"/>
      </rPr>
      <t>”</t>
    </r>
    <r>
      <rPr>
        <sz val="12"/>
        <rFont val="仿宋_GB2312"/>
        <charset val="134"/>
      </rPr>
      <t>建设项目</t>
    </r>
  </si>
  <si>
    <r>
      <rPr>
        <sz val="12"/>
        <rFont val="仿宋_GB2312"/>
        <charset val="134"/>
      </rPr>
      <t>①丰富新宝骏产品线，开发</t>
    </r>
    <r>
      <rPr>
        <sz val="12"/>
        <rFont val="Times New Roman"/>
        <charset val="134"/>
      </rPr>
      <t>CN202C</t>
    </r>
    <r>
      <rPr>
        <sz val="12"/>
        <rFont val="仿宋_GB2312"/>
        <charset val="134"/>
      </rPr>
      <t>、</t>
    </r>
    <r>
      <rPr>
        <sz val="12"/>
        <rFont val="Times New Roman"/>
        <charset val="134"/>
      </rPr>
      <t>CN202W</t>
    </r>
    <r>
      <rPr>
        <sz val="12"/>
        <rFont val="仿宋_GB2312"/>
        <charset val="134"/>
      </rPr>
      <t>及</t>
    </r>
    <r>
      <rPr>
        <sz val="12"/>
        <rFont val="Times New Roman"/>
        <charset val="134"/>
      </rPr>
      <t>CN202K</t>
    </r>
    <r>
      <rPr>
        <sz val="12"/>
        <rFont val="仿宋_GB2312"/>
        <charset val="134"/>
      </rPr>
      <t>产品，对冲压、车身、涂装、总装车间原有的生产线和设备进行适应性改造，仅对产品结构进行调整，宝骏基地总体产能不变；</t>
    </r>
    <r>
      <rPr>
        <sz val="12"/>
        <rFont val="Times New Roman"/>
        <charset val="134"/>
      </rPr>
      <t xml:space="preserve">
</t>
    </r>
    <r>
      <rPr>
        <sz val="12"/>
        <rFont val="仿宋_GB2312"/>
        <charset val="134"/>
      </rPr>
      <t>②柳州测试示范区</t>
    </r>
    <r>
      <rPr>
        <sz val="12"/>
        <rFont val="Times New Roman"/>
        <charset val="134"/>
      </rPr>
      <t>SGMW</t>
    </r>
    <r>
      <rPr>
        <sz val="12"/>
        <rFont val="仿宋_GB2312"/>
        <charset val="134"/>
      </rPr>
      <t>智能网联汽车项目：完成建设云控示范区，搭建支撑智能网联发展的相关基础设施。项目基于场景落地，探索自动驾驶的商业化运营模式，开展自动驾驶技术研究，建设云控示范区，完善智能云控汽车技术，开展</t>
    </r>
    <r>
      <rPr>
        <sz val="12"/>
        <rFont val="Times New Roman"/>
        <charset val="134"/>
      </rPr>
      <t>5G</t>
    </r>
    <r>
      <rPr>
        <sz val="12"/>
        <rFont val="仿宋_GB2312"/>
        <charset val="134"/>
      </rPr>
      <t>相关技术积累，验证网联化技术；</t>
    </r>
    <r>
      <rPr>
        <sz val="12"/>
        <rFont val="Times New Roman"/>
        <charset val="134"/>
      </rPr>
      <t xml:space="preserve">
</t>
    </r>
    <r>
      <rPr>
        <sz val="12"/>
        <rFont val="仿宋_GB2312"/>
        <charset val="134"/>
      </rPr>
      <t>③宝骏基地智能驾控检测能力提升技改：对宝骏一期总装检测线进行改造，同时新建设智能驾控下线检测测试场地，占地面积约</t>
    </r>
    <r>
      <rPr>
        <sz val="12"/>
        <rFont val="Times New Roman"/>
        <charset val="134"/>
      </rPr>
      <t>2</t>
    </r>
    <r>
      <rPr>
        <sz val="12"/>
        <rFont val="仿宋_GB2312"/>
        <charset val="134"/>
      </rPr>
      <t>万平米，包括</t>
    </r>
    <r>
      <rPr>
        <sz val="12"/>
        <rFont val="Times New Roman"/>
        <charset val="134"/>
      </rPr>
      <t>LDW</t>
    </r>
    <r>
      <rPr>
        <sz val="12"/>
        <rFont val="仿宋_GB2312"/>
        <charset val="134"/>
      </rPr>
      <t>测试路段、</t>
    </r>
    <r>
      <rPr>
        <sz val="12"/>
        <rFont val="Times New Roman"/>
        <charset val="134"/>
      </rPr>
      <t>LKA</t>
    </r>
    <r>
      <rPr>
        <sz val="12"/>
        <rFont val="仿宋_GB2312"/>
        <charset val="134"/>
      </rPr>
      <t>测试路段、</t>
    </r>
    <r>
      <rPr>
        <sz val="12"/>
        <rFont val="Times New Roman"/>
        <charset val="134"/>
      </rPr>
      <t>BCA</t>
    </r>
    <r>
      <rPr>
        <sz val="12"/>
        <rFont val="仿宋_GB2312"/>
        <charset val="134"/>
      </rPr>
      <t>路段等多种测试路段</t>
    </r>
  </si>
  <si>
    <t>2019-2021</t>
  </si>
  <si>
    <r>
      <rPr>
        <sz val="12"/>
        <rFont val="仿宋_GB2312"/>
        <charset val="134"/>
      </rPr>
      <t>①产品开发阶段；</t>
    </r>
    <r>
      <rPr>
        <sz val="12"/>
        <rFont val="Times New Roman"/>
        <charset val="134"/>
      </rPr>
      <t xml:space="preserve">
</t>
    </r>
    <r>
      <rPr>
        <sz val="12"/>
        <rFont val="仿宋_GB2312"/>
        <charset val="134"/>
      </rPr>
      <t>②实验区开始测试；</t>
    </r>
    <r>
      <rPr>
        <sz val="12"/>
        <rFont val="Times New Roman"/>
        <charset val="134"/>
      </rPr>
      <t xml:space="preserve">
</t>
    </r>
    <r>
      <rPr>
        <sz val="12"/>
        <rFont val="仿宋_GB2312"/>
        <charset val="134"/>
      </rPr>
      <t>③检测线改造中</t>
    </r>
  </si>
  <si>
    <r>
      <rPr>
        <sz val="12"/>
        <rFont val="仿宋_GB2312"/>
        <charset val="134"/>
      </rPr>
      <t>上汽通用五菱</t>
    </r>
    <r>
      <rPr>
        <sz val="12"/>
        <rFont val="Times New Roman"/>
        <charset val="134"/>
      </rPr>
      <t>CN220Car</t>
    </r>
    <r>
      <rPr>
        <sz val="12"/>
        <rFont val="仿宋_GB2312"/>
        <charset val="134"/>
      </rPr>
      <t>传统轿车产品项目</t>
    </r>
  </si>
  <si>
    <r>
      <rPr>
        <sz val="12"/>
        <rFont val="仿宋_GB2312"/>
        <charset val="134"/>
      </rPr>
      <t>开发</t>
    </r>
    <r>
      <rPr>
        <sz val="12"/>
        <rFont val="Times New Roman"/>
        <charset val="134"/>
      </rPr>
      <t>CN220Car</t>
    </r>
    <r>
      <rPr>
        <sz val="12"/>
        <rFont val="仿宋_GB2312"/>
        <charset val="134"/>
      </rPr>
      <t>传统轿车产品项目，与</t>
    </r>
    <r>
      <rPr>
        <sz val="12"/>
        <rFont val="Times New Roman"/>
        <charset val="134"/>
      </rPr>
      <t>CN220C</t>
    </r>
    <r>
      <rPr>
        <sz val="12"/>
        <rFont val="仿宋_GB2312"/>
        <charset val="134"/>
      </rPr>
      <t>跨界车型做区隔，进入份额最大、竞争最激烈的传统</t>
    </r>
    <r>
      <rPr>
        <sz val="12"/>
        <rFont val="Times New Roman"/>
        <charset val="134"/>
      </rPr>
      <t>CAR-C/D</t>
    </r>
    <r>
      <rPr>
        <sz val="12"/>
        <rFont val="仿宋_GB2312"/>
        <charset val="134"/>
      </rPr>
      <t>细分竞争，</t>
    </r>
  </si>
  <si>
    <t>2021-2022</t>
  </si>
  <si>
    <r>
      <rPr>
        <sz val="12"/>
        <rFont val="仿宋_GB2312"/>
        <charset val="134"/>
      </rPr>
      <t>上汽通用五菱</t>
    </r>
    <r>
      <rPr>
        <sz val="12"/>
        <rFont val="Times New Roman"/>
        <charset val="134"/>
      </rPr>
      <t>CN202C/W/K</t>
    </r>
    <r>
      <rPr>
        <sz val="12"/>
        <rFont val="仿宋_GB2312"/>
        <charset val="134"/>
      </rPr>
      <t>产品群项目</t>
    </r>
  </si>
  <si>
    <r>
      <rPr>
        <sz val="12"/>
        <rFont val="仿宋_GB2312"/>
        <charset val="134"/>
      </rPr>
      <t>开发新宝骏</t>
    </r>
    <r>
      <rPr>
        <sz val="12"/>
        <rFont val="Times New Roman"/>
        <charset val="134"/>
      </rPr>
      <t>CN202</t>
    </r>
    <r>
      <rPr>
        <sz val="12"/>
        <rFont val="仿宋_GB2312"/>
        <charset val="134"/>
      </rPr>
      <t>平台产品群，包含</t>
    </r>
    <r>
      <rPr>
        <sz val="12"/>
        <rFont val="Times New Roman"/>
        <charset val="134"/>
      </rPr>
      <t>SUV/</t>
    </r>
    <r>
      <rPr>
        <sz val="12"/>
        <rFont val="仿宋_GB2312"/>
        <charset val="134"/>
      </rPr>
      <t>轿车</t>
    </r>
    <r>
      <rPr>
        <sz val="12"/>
        <rFont val="Times New Roman"/>
        <charset val="134"/>
      </rPr>
      <t>/</t>
    </r>
    <r>
      <rPr>
        <sz val="12"/>
        <rFont val="仿宋_GB2312"/>
        <charset val="134"/>
      </rPr>
      <t>旅行车产品，完善新宝骏在紧凑型细分市场布局，利用宝骏基地现有厂房，对冲压、涂装、车身车间及总装车间原有的生产线和设备进行适应性改造。</t>
    </r>
  </si>
  <si>
    <r>
      <rPr>
        <sz val="12"/>
        <rFont val="仿宋_GB2312"/>
        <charset val="134"/>
      </rPr>
      <t>上汽通用五菱新宝骏品牌产品中期改款项目</t>
    </r>
  </si>
  <si>
    <r>
      <rPr>
        <sz val="12"/>
        <rFont val="仿宋_GB2312"/>
        <charset val="134"/>
      </rPr>
      <t>分析新宝骏</t>
    </r>
    <r>
      <rPr>
        <sz val="12"/>
        <rFont val="Times New Roman"/>
        <charset val="134"/>
      </rPr>
      <t>MPV</t>
    </r>
    <r>
      <rPr>
        <sz val="12"/>
        <rFont val="仿宋_GB2312"/>
        <charset val="134"/>
      </rPr>
      <t>（</t>
    </r>
    <r>
      <rPr>
        <sz val="12"/>
        <rFont val="Times New Roman"/>
        <charset val="134"/>
      </rPr>
      <t>CN202M</t>
    </r>
    <r>
      <rPr>
        <sz val="12"/>
        <rFont val="仿宋_GB2312"/>
        <charset val="134"/>
      </rPr>
      <t>）、</t>
    </r>
    <r>
      <rPr>
        <sz val="12"/>
        <rFont val="Times New Roman"/>
        <charset val="134"/>
      </rPr>
      <t>SUV</t>
    </r>
    <r>
      <rPr>
        <sz val="12"/>
        <rFont val="仿宋_GB2312"/>
        <charset val="134"/>
      </rPr>
      <t>（</t>
    </r>
    <r>
      <rPr>
        <sz val="12"/>
        <rFont val="Times New Roman"/>
        <charset val="134"/>
      </rPr>
      <t>CN210S/CN180S MCE</t>
    </r>
    <r>
      <rPr>
        <sz val="12"/>
        <rFont val="仿宋_GB2312"/>
        <charset val="134"/>
      </rPr>
      <t>）、</t>
    </r>
    <r>
      <rPr>
        <sz val="12"/>
        <rFont val="Times New Roman"/>
        <charset val="134"/>
      </rPr>
      <t>CAR</t>
    </r>
    <r>
      <rPr>
        <sz val="12"/>
        <rFont val="仿宋_GB2312"/>
        <charset val="134"/>
      </rPr>
      <t>（</t>
    </r>
    <r>
      <rPr>
        <sz val="12"/>
        <rFont val="Times New Roman"/>
        <charset val="134"/>
      </rPr>
      <t>CN180C MCE</t>
    </r>
    <r>
      <rPr>
        <sz val="12"/>
        <rFont val="仿宋_GB2312"/>
        <charset val="134"/>
      </rPr>
      <t>）市场表现及用户反馈，优化产品定位，进一步提升竞争力，保持在</t>
    </r>
    <r>
      <rPr>
        <sz val="12"/>
        <rFont val="Times New Roman"/>
        <charset val="134"/>
      </rPr>
      <t>MPV-C</t>
    </r>
    <r>
      <rPr>
        <sz val="12"/>
        <rFont val="仿宋_GB2312"/>
        <charset val="134"/>
      </rPr>
      <t>、</t>
    </r>
    <r>
      <rPr>
        <sz val="12"/>
        <rFont val="Times New Roman"/>
        <charset val="134"/>
      </rPr>
      <t>SUV-B/C</t>
    </r>
    <r>
      <rPr>
        <sz val="12"/>
        <rFont val="仿宋_GB2312"/>
        <charset val="134"/>
      </rPr>
      <t>细分市场的领先地位，并争取更多增量；</t>
    </r>
    <r>
      <rPr>
        <sz val="12"/>
        <rFont val="Times New Roman"/>
        <charset val="134"/>
      </rPr>
      <t>CN180K/CN180W MCE</t>
    </r>
    <r>
      <rPr>
        <sz val="12"/>
        <rFont val="仿宋_GB2312"/>
        <charset val="134"/>
      </rPr>
      <t>定位小型跨界</t>
    </r>
    <r>
      <rPr>
        <sz val="12"/>
        <rFont val="Times New Roman"/>
        <charset val="134"/>
      </rPr>
      <t>SUV</t>
    </r>
    <r>
      <rPr>
        <sz val="12"/>
        <rFont val="仿宋_GB2312"/>
        <charset val="134"/>
      </rPr>
      <t>和紧凑型休旅车，提升市场份额，利用宝骏基地现有厂房，对冲压、涂装、车身车间及总装车间原有的生产线和设备进行适应性改造。</t>
    </r>
  </si>
  <si>
    <r>
      <rPr>
        <sz val="12"/>
        <rFont val="仿宋_GB2312"/>
        <charset val="134"/>
      </rPr>
      <t>上汽通用五菱新宝骏品牌车型动力组合升级开发项目</t>
    </r>
  </si>
  <si>
    <r>
      <rPr>
        <sz val="12"/>
        <rFont val="仿宋_GB2312"/>
        <charset val="134"/>
      </rPr>
      <t>开发</t>
    </r>
    <r>
      <rPr>
        <sz val="12"/>
        <rFont val="Times New Roman"/>
        <charset val="134"/>
      </rPr>
      <t>2.0T+DCT380</t>
    </r>
    <r>
      <rPr>
        <sz val="12"/>
        <rFont val="仿宋_GB2312"/>
        <charset val="134"/>
      </rPr>
      <t>、</t>
    </r>
    <r>
      <rPr>
        <sz val="12"/>
        <rFont val="Times New Roman"/>
        <charset val="134"/>
      </rPr>
      <t>280T+GF6</t>
    </r>
    <r>
      <rPr>
        <sz val="12"/>
        <rFont val="仿宋_GB2312"/>
        <charset val="134"/>
      </rPr>
      <t>动力总成产品项目，应用于新宝骏高端平台（</t>
    </r>
    <r>
      <rPr>
        <sz val="12"/>
        <rFont val="Times New Roman"/>
        <charset val="134"/>
      </rPr>
      <t>CN300S/CN220</t>
    </r>
    <r>
      <rPr>
        <sz val="12"/>
        <rFont val="仿宋_GB2312"/>
        <charset val="134"/>
      </rPr>
      <t>平台）。同时对宝骏基地发动机生产线进行适应性改造，兼容满足</t>
    </r>
    <r>
      <rPr>
        <sz val="12"/>
        <rFont val="Times New Roman"/>
        <charset val="134"/>
      </rPr>
      <t>2.0T</t>
    </r>
    <r>
      <rPr>
        <sz val="12"/>
        <rFont val="仿宋_GB2312"/>
        <charset val="134"/>
      </rPr>
      <t>发动机生产能力；对宝骏基地</t>
    </r>
    <r>
      <rPr>
        <sz val="12"/>
        <rFont val="Times New Roman"/>
        <charset val="134"/>
      </rPr>
      <t>CN300S</t>
    </r>
    <r>
      <rPr>
        <sz val="12"/>
        <rFont val="仿宋_GB2312"/>
        <charset val="134"/>
      </rPr>
      <t>生产线进行适应性改造，总体产能不变。</t>
    </r>
  </si>
  <si>
    <r>
      <rPr>
        <sz val="12"/>
        <rFont val="仿宋_GB2312"/>
        <charset val="134"/>
      </rPr>
      <t>上汽通用五菱混合动力（</t>
    </r>
    <r>
      <rPr>
        <sz val="12"/>
        <rFont val="Times New Roman"/>
        <charset val="134"/>
      </rPr>
      <t>PHEV/HEV</t>
    </r>
    <r>
      <rPr>
        <sz val="12"/>
        <rFont val="仿宋_GB2312"/>
        <charset val="134"/>
      </rPr>
      <t>）产品开发项目</t>
    </r>
  </si>
  <si>
    <r>
      <rPr>
        <sz val="12"/>
        <rFont val="仿宋_GB2312"/>
        <charset val="134"/>
      </rPr>
      <t>基于</t>
    </r>
    <r>
      <rPr>
        <sz val="12"/>
        <rFont val="Times New Roman"/>
        <charset val="134"/>
      </rPr>
      <t>CN300/CN200/CN180</t>
    </r>
    <r>
      <rPr>
        <sz val="12"/>
        <rFont val="仿宋_GB2312"/>
        <charset val="134"/>
      </rPr>
      <t>平台开发</t>
    </r>
    <r>
      <rPr>
        <sz val="12"/>
        <rFont val="Times New Roman"/>
        <charset val="134"/>
      </rPr>
      <t>PEHV/HEV</t>
    </r>
    <r>
      <rPr>
        <sz val="12"/>
        <rFont val="仿宋_GB2312"/>
        <charset val="134"/>
      </rPr>
      <t>车型，提升科技感和驾驶体验，覆盖中型</t>
    </r>
    <r>
      <rPr>
        <sz val="12"/>
        <rFont val="Times New Roman"/>
        <charset val="134"/>
      </rPr>
      <t>/</t>
    </r>
    <r>
      <rPr>
        <sz val="12"/>
        <rFont val="仿宋_GB2312"/>
        <charset val="134"/>
      </rPr>
      <t>紧凑型</t>
    </r>
    <r>
      <rPr>
        <sz val="12"/>
        <rFont val="Times New Roman"/>
        <charset val="134"/>
      </rPr>
      <t>/</t>
    </r>
    <r>
      <rPr>
        <sz val="12"/>
        <rFont val="仿宋_GB2312"/>
        <charset val="134"/>
      </rPr>
      <t>小型各个细分市场，实现全面布局</t>
    </r>
  </si>
  <si>
    <t>2020-2022</t>
  </si>
  <si>
    <r>
      <rPr>
        <sz val="12"/>
        <rFont val="仿宋_GB2312"/>
        <charset val="134"/>
      </rPr>
      <t>上汽通用五菱汽车</t>
    </r>
    <r>
      <rPr>
        <sz val="12"/>
        <rFont val="Times New Roman"/>
        <charset val="134"/>
      </rPr>
      <t>E</t>
    </r>
    <r>
      <rPr>
        <sz val="12"/>
        <rFont val="仿宋_GB2312"/>
        <charset val="134"/>
      </rPr>
      <t>平台中期改款产品项目</t>
    </r>
  </si>
  <si>
    <r>
      <rPr>
        <sz val="12"/>
        <rFont val="仿宋_GB2312"/>
        <charset val="134"/>
      </rPr>
      <t>根据</t>
    </r>
    <r>
      <rPr>
        <sz val="12"/>
        <rFont val="Times New Roman"/>
        <charset val="134"/>
      </rPr>
      <t>E</t>
    </r>
    <r>
      <rPr>
        <sz val="12"/>
        <rFont val="仿宋_GB2312"/>
        <charset val="134"/>
      </rPr>
      <t>平台（</t>
    </r>
    <r>
      <rPr>
        <sz val="12"/>
        <rFont val="Times New Roman"/>
        <charset val="134"/>
      </rPr>
      <t>E100/E200/E300/E300PLUS</t>
    </r>
    <r>
      <rPr>
        <sz val="12"/>
        <rFont val="仿宋_GB2312"/>
        <charset val="134"/>
      </rPr>
      <t>）销售情况及大数据统计，对产品进行更改及调整，不新增产能</t>
    </r>
  </si>
  <si>
    <t>2020~2022</t>
  </si>
  <si>
    <r>
      <rPr>
        <sz val="12"/>
        <rFont val="仿宋_GB2312"/>
        <charset val="134"/>
      </rPr>
      <t>上汽通用五菱大</t>
    </r>
    <r>
      <rPr>
        <sz val="12"/>
        <rFont val="Times New Roman"/>
        <charset val="134"/>
      </rPr>
      <t>E</t>
    </r>
    <r>
      <rPr>
        <sz val="12"/>
        <rFont val="仿宋_GB2312"/>
        <charset val="134"/>
      </rPr>
      <t>平台产品项目</t>
    </r>
  </si>
  <si>
    <r>
      <rPr>
        <sz val="12"/>
        <rFont val="仿宋_GB2312"/>
        <charset val="134"/>
      </rPr>
      <t>在现有</t>
    </r>
    <r>
      <rPr>
        <sz val="12"/>
        <rFont val="Times New Roman"/>
        <charset val="134"/>
      </rPr>
      <t>CN202/CN180</t>
    </r>
    <r>
      <rPr>
        <sz val="12"/>
        <rFont val="仿宋_GB2312"/>
        <charset val="134"/>
      </rPr>
      <t>平台</t>
    </r>
    <r>
      <rPr>
        <sz val="12"/>
        <rFont val="Times New Roman"/>
        <charset val="134"/>
      </rPr>
      <t>MPV/SUV/CAR</t>
    </r>
    <r>
      <rPr>
        <sz val="12"/>
        <rFont val="仿宋_GB2312"/>
        <charset val="134"/>
      </rPr>
      <t>车型上开发纯电动车型，，对冲压、涂装、车身、总装车间原有的生产线和设备进行适应性改造。河西基地总体产能不变。</t>
    </r>
  </si>
  <si>
    <r>
      <rPr>
        <sz val="12"/>
        <rFont val="仿宋_GB2312"/>
        <charset val="134"/>
      </rPr>
      <t>上汽通用五菱五菱品牌乘用车</t>
    </r>
    <r>
      <rPr>
        <sz val="12"/>
        <rFont val="Times New Roman"/>
        <charset val="134"/>
      </rPr>
      <t>/</t>
    </r>
    <r>
      <rPr>
        <sz val="12"/>
        <rFont val="仿宋_GB2312"/>
        <charset val="134"/>
      </rPr>
      <t>商用车中期改款产品项目</t>
    </r>
  </si>
  <si>
    <r>
      <rPr>
        <sz val="12"/>
        <rFont val="仿宋_GB2312"/>
        <charset val="134"/>
      </rPr>
      <t>柳南区</t>
    </r>
    <r>
      <rPr>
        <sz val="12"/>
        <rFont val="Times New Roman"/>
        <charset val="134"/>
      </rPr>
      <t>&amp;</t>
    </r>
    <r>
      <rPr>
        <sz val="12"/>
        <rFont val="仿宋_GB2312"/>
        <charset val="134"/>
      </rPr>
      <t>柳东新区</t>
    </r>
  </si>
  <si>
    <r>
      <rPr>
        <sz val="12"/>
        <rFont val="仿宋_GB2312"/>
        <charset val="134"/>
      </rPr>
      <t>开发</t>
    </r>
    <r>
      <rPr>
        <sz val="12"/>
        <rFont val="Times New Roman"/>
        <charset val="134"/>
      </rPr>
      <t>CN180S/CN185M/CN202S</t>
    </r>
    <r>
      <rPr>
        <sz val="12"/>
        <rFont val="仿宋_GB2312"/>
        <charset val="134"/>
      </rPr>
      <t>五菱品牌乘用车</t>
    </r>
    <r>
      <rPr>
        <sz val="12"/>
        <rFont val="Times New Roman"/>
        <charset val="134"/>
      </rPr>
      <t>MCE</t>
    </r>
    <r>
      <rPr>
        <sz val="12"/>
        <rFont val="仿宋_GB2312"/>
        <charset val="134"/>
      </rPr>
      <t>产品，后驱产品开发</t>
    </r>
    <r>
      <rPr>
        <sz val="12"/>
        <rFont val="Times New Roman"/>
        <charset val="134"/>
      </rPr>
      <t>CN120S MCE</t>
    </r>
    <r>
      <rPr>
        <sz val="12"/>
        <rFont val="仿宋_GB2312"/>
        <charset val="134"/>
      </rPr>
      <t>，商用车开发</t>
    </r>
    <r>
      <rPr>
        <sz val="12"/>
        <rFont val="Times New Roman"/>
        <charset val="134"/>
      </rPr>
      <t>CN115 MCE</t>
    </r>
    <r>
      <rPr>
        <sz val="12"/>
        <rFont val="仿宋_GB2312"/>
        <charset val="134"/>
      </rPr>
      <t>，利用现有生产线和设备进行适应性改造，并更改内外饰造型，树立</t>
    </r>
    <r>
      <rPr>
        <sz val="12"/>
        <rFont val="Times New Roman"/>
        <charset val="134"/>
      </rPr>
      <t>10</t>
    </r>
    <r>
      <rPr>
        <sz val="12"/>
        <rFont val="仿宋_GB2312"/>
        <charset val="134"/>
      </rPr>
      <t>万以下</t>
    </r>
    <r>
      <rPr>
        <sz val="12"/>
        <rFont val="Times New Roman"/>
        <charset val="134"/>
      </rPr>
      <t>SUV-B/MPV-B/</t>
    </r>
    <r>
      <rPr>
        <sz val="12"/>
        <rFont val="仿宋_GB2312"/>
        <charset val="134"/>
      </rPr>
      <t>（前驱</t>
    </r>
    <r>
      <rPr>
        <sz val="12"/>
        <rFont val="Times New Roman"/>
        <charset val="134"/>
      </rPr>
      <t>/</t>
    </r>
    <r>
      <rPr>
        <sz val="12"/>
        <rFont val="仿宋_GB2312"/>
        <charset val="134"/>
      </rPr>
      <t>后驱）</t>
    </r>
    <r>
      <rPr>
        <sz val="12"/>
        <rFont val="Times New Roman"/>
        <charset val="134"/>
      </rPr>
      <t>SUV-C</t>
    </r>
    <r>
      <rPr>
        <sz val="12"/>
        <rFont val="仿宋_GB2312"/>
        <charset val="134"/>
      </rPr>
      <t>细分标杆。</t>
    </r>
  </si>
  <si>
    <r>
      <rPr>
        <sz val="12"/>
        <rFont val="仿宋_GB2312"/>
        <charset val="134"/>
      </rPr>
      <t>上汽通用五菱五菱品牌乘用车整车项目</t>
    </r>
  </si>
  <si>
    <r>
      <rPr>
        <sz val="12"/>
        <rFont val="仿宋_GB2312"/>
        <charset val="134"/>
      </rPr>
      <t>利用现有宝骏平台发展五菱品牌乘用车，宝骏</t>
    </r>
    <r>
      <rPr>
        <sz val="12"/>
        <rFont val="Times New Roman"/>
        <charset val="134"/>
      </rPr>
      <t>510/530/360/730</t>
    </r>
    <r>
      <rPr>
        <sz val="12"/>
        <rFont val="仿宋_GB2312"/>
        <charset val="134"/>
      </rPr>
      <t>转五菱品牌乘用车并计划于</t>
    </r>
    <r>
      <rPr>
        <sz val="12"/>
        <rFont val="Times New Roman"/>
        <charset val="134"/>
      </rPr>
      <t>2020</t>
    </r>
    <r>
      <rPr>
        <sz val="12"/>
        <rFont val="仿宋_GB2312"/>
        <charset val="134"/>
      </rPr>
      <t>年年中实现品牌切换。对冲压、涂装、车身、总装车间原有的生产线和设备进行适应性改造，河西</t>
    </r>
    <r>
      <rPr>
        <sz val="12"/>
        <rFont val="Times New Roman"/>
        <charset val="134"/>
      </rPr>
      <t>&amp;</t>
    </r>
    <r>
      <rPr>
        <sz val="12"/>
        <rFont val="仿宋_GB2312"/>
        <charset val="134"/>
      </rPr>
      <t>宝骏基地总体产能不变。</t>
    </r>
  </si>
  <si>
    <r>
      <rPr>
        <sz val="12"/>
        <rFont val="仿宋_GB2312"/>
        <charset val="134"/>
      </rPr>
      <t>低碳智联新重型商用车协同创新研发</t>
    </r>
  </si>
  <si>
    <r>
      <rPr>
        <sz val="12"/>
        <rFont val="仿宋_GB2312"/>
        <charset val="134"/>
      </rPr>
      <t>对标国际标杆，充分整合区内科研院所、优秀供应商的专业技术资源联合开发全新一代重型商用车平台。平台车型采用全新造型，碰撞安全达到</t>
    </r>
    <r>
      <rPr>
        <sz val="12"/>
        <rFont val="Times New Roman"/>
        <charset val="134"/>
      </rPr>
      <t>ECE-R29(03)</t>
    </r>
    <r>
      <rPr>
        <sz val="12"/>
        <rFont val="仿宋_GB2312"/>
        <charset val="134"/>
      </rPr>
      <t>要求，符合国六排放标准，满足营运货车燃料消耗量限值</t>
    </r>
    <r>
      <rPr>
        <sz val="12"/>
        <rFont val="Times New Roman"/>
        <charset val="134"/>
      </rPr>
      <t>(</t>
    </r>
    <r>
      <rPr>
        <sz val="12"/>
        <rFont val="仿宋_GB2312"/>
        <charset val="134"/>
      </rPr>
      <t>第四阶段</t>
    </r>
    <r>
      <rPr>
        <sz val="12"/>
        <rFont val="Times New Roman"/>
        <charset val="134"/>
      </rPr>
      <t>)</t>
    </r>
    <r>
      <rPr>
        <sz val="12"/>
        <rFont val="仿宋_GB2312"/>
        <charset val="134"/>
      </rPr>
      <t>要求，综合油耗对标现有国际标杆降低</t>
    </r>
    <r>
      <rPr>
        <sz val="12"/>
        <rFont val="Times New Roman"/>
        <charset val="134"/>
      </rPr>
      <t>8%</t>
    </r>
    <r>
      <rPr>
        <sz val="12"/>
        <rFont val="仿宋_GB2312"/>
        <charset val="134"/>
      </rPr>
      <t>，整车轻量化达到国际标杆水平，</t>
    </r>
    <r>
      <rPr>
        <sz val="12"/>
        <rFont val="Times New Roman"/>
        <charset val="134"/>
      </rPr>
      <t>6X4</t>
    </r>
    <r>
      <rPr>
        <sz val="12"/>
        <rFont val="仿宋_GB2312"/>
        <charset val="134"/>
      </rPr>
      <t>牵引车自重＜</t>
    </r>
    <r>
      <rPr>
        <sz val="12"/>
        <rFont val="Times New Roman"/>
        <charset val="134"/>
      </rPr>
      <t>8.2T</t>
    </r>
    <r>
      <rPr>
        <sz val="12"/>
        <rFont val="仿宋_GB2312"/>
        <charset val="134"/>
      </rPr>
      <t>，智能技术达到</t>
    </r>
    <r>
      <rPr>
        <sz val="12"/>
        <rFont val="Times New Roman"/>
        <charset val="134"/>
      </rPr>
      <t>LV3</t>
    </r>
    <r>
      <rPr>
        <sz val="12"/>
        <rFont val="仿宋_GB2312"/>
        <charset val="134"/>
      </rPr>
      <t>水平，可实现自行识别判断、车道内自动驾驶等功能，导入北斗导航应用，完成车联网平台</t>
    </r>
    <r>
      <rPr>
        <sz val="12"/>
        <rFont val="Times New Roman"/>
        <charset val="134"/>
      </rPr>
      <t>3.0</t>
    </r>
    <r>
      <rPr>
        <sz val="12"/>
        <rFont val="仿宋_GB2312"/>
        <charset val="134"/>
      </rPr>
      <t>搭建运营。</t>
    </r>
  </si>
  <si>
    <r>
      <rPr>
        <sz val="12"/>
        <rFont val="仿宋_GB2312"/>
        <charset val="134"/>
      </rPr>
      <t>产品项目正在立项研究阶段</t>
    </r>
  </si>
  <si>
    <r>
      <rPr>
        <sz val="12"/>
        <rFont val="仿宋_GB2312"/>
        <charset val="134"/>
      </rPr>
      <t>基于全新平台开发的智能</t>
    </r>
    <r>
      <rPr>
        <sz val="12"/>
        <rFont val="Times New Roman"/>
        <charset val="134"/>
      </rPr>
      <t>SUV</t>
    </r>
    <r>
      <rPr>
        <sz val="12"/>
        <rFont val="仿宋_GB2312"/>
        <charset val="134"/>
      </rPr>
      <t>项目（</t>
    </r>
    <r>
      <rPr>
        <sz val="12"/>
        <rFont val="Times New Roman"/>
        <charset val="134"/>
      </rPr>
      <t>SX5G</t>
    </r>
    <r>
      <rPr>
        <sz val="12"/>
        <rFont val="仿宋_GB2312"/>
        <charset val="134"/>
      </rPr>
      <t>）</t>
    </r>
  </si>
  <si>
    <r>
      <rPr>
        <sz val="12"/>
        <rFont val="仿宋_GB2312"/>
        <charset val="134"/>
      </rPr>
      <t>柳州市柳东新区</t>
    </r>
  </si>
  <si>
    <r>
      <rPr>
        <sz val="12"/>
        <rFont val="仿宋_GB2312"/>
        <charset val="134"/>
      </rPr>
      <t>深入研究国内外智能</t>
    </r>
    <r>
      <rPr>
        <sz val="12"/>
        <rFont val="Times New Roman"/>
        <charset val="134"/>
      </rPr>
      <t>SUV</t>
    </r>
    <r>
      <rPr>
        <sz val="12"/>
        <rFont val="仿宋_GB2312"/>
        <charset val="134"/>
      </rPr>
      <t>的市场需求，积极响应</t>
    </r>
    <r>
      <rPr>
        <sz val="12"/>
        <rFont val="Times New Roman"/>
        <charset val="134"/>
      </rPr>
      <t>“</t>
    </r>
    <r>
      <rPr>
        <sz val="12"/>
        <rFont val="仿宋_GB2312"/>
        <charset val="134"/>
      </rPr>
      <t>五化</t>
    </r>
    <r>
      <rPr>
        <sz val="12"/>
        <rFont val="Times New Roman"/>
        <charset val="134"/>
      </rPr>
      <t>”</t>
    </r>
    <r>
      <rPr>
        <sz val="12"/>
        <rFont val="仿宋_GB2312"/>
        <charset val="134"/>
      </rPr>
      <t>的发展趋势，基于全新平台研发新一代前置前驱平台、首款智能</t>
    </r>
    <r>
      <rPr>
        <sz val="12"/>
        <rFont val="Times New Roman"/>
        <charset val="134"/>
      </rPr>
      <t>SUV</t>
    </r>
    <r>
      <rPr>
        <sz val="12"/>
        <rFont val="仿宋_GB2312"/>
        <charset val="134"/>
      </rPr>
      <t>（</t>
    </r>
    <r>
      <rPr>
        <sz val="12"/>
        <rFont val="Times New Roman"/>
        <charset val="134"/>
      </rPr>
      <t>SX5G</t>
    </r>
    <r>
      <rPr>
        <sz val="12"/>
        <rFont val="仿宋_GB2312"/>
        <charset val="134"/>
      </rPr>
      <t>），提升产品竞争力，提高市场占有率，提升广西汽车品牌知名度。项目研发新一代平台，覆盖</t>
    </r>
    <r>
      <rPr>
        <sz val="12"/>
        <rFont val="Times New Roman"/>
        <charset val="134"/>
      </rPr>
      <t>12</t>
    </r>
    <r>
      <rPr>
        <sz val="12"/>
        <rFont val="仿宋_GB2312"/>
        <charset val="134"/>
      </rPr>
      <t>款</t>
    </r>
    <r>
      <rPr>
        <sz val="12"/>
        <rFont val="Times New Roman"/>
        <charset val="134"/>
      </rPr>
      <t>B/C/D</t>
    </r>
    <r>
      <rPr>
        <sz val="12"/>
        <rFont val="仿宋_GB2312"/>
        <charset val="134"/>
      </rPr>
      <t>级别车型，智能驾驶达到</t>
    </r>
    <r>
      <rPr>
        <sz val="12"/>
        <rFont val="Times New Roman"/>
        <charset val="134"/>
      </rPr>
      <t>L2+</t>
    </r>
    <r>
      <rPr>
        <sz val="12"/>
        <rFont val="仿宋_GB2312"/>
        <charset val="134"/>
      </rPr>
      <t>级，轻量化系数达到</t>
    </r>
    <r>
      <rPr>
        <sz val="12"/>
        <rFont val="Times New Roman"/>
        <charset val="134"/>
      </rPr>
      <t>3.7</t>
    </r>
    <r>
      <rPr>
        <sz val="12"/>
        <rFont val="仿宋_GB2312"/>
        <charset val="134"/>
      </rPr>
      <t>，可满足</t>
    </r>
    <r>
      <rPr>
        <sz val="12"/>
        <rFont val="Times New Roman"/>
        <charset val="134"/>
      </rPr>
      <t xml:space="preserve">C-NCAP 2018 </t>
    </r>
    <r>
      <rPr>
        <sz val="12"/>
        <rFont val="仿宋_GB2312"/>
        <charset val="134"/>
      </rPr>
      <t>五星要求，底盘通用化率达到</t>
    </r>
    <r>
      <rPr>
        <sz val="12"/>
        <rFont val="Times New Roman"/>
        <charset val="134"/>
      </rPr>
      <t>70%</t>
    </r>
    <r>
      <rPr>
        <sz val="12"/>
        <rFont val="仿宋_GB2312"/>
        <charset val="134"/>
      </rPr>
      <t>达到同类车型先进水平，拥有外观及整车设计自主知识产权，其性能和品质高于现有国内同类车型产品，预计批量生产后可形成年生产</t>
    </r>
    <r>
      <rPr>
        <sz val="12"/>
        <rFont val="Times New Roman"/>
        <charset val="134"/>
      </rPr>
      <t>12</t>
    </r>
    <r>
      <rPr>
        <sz val="12"/>
        <rFont val="仿宋_GB2312"/>
        <charset val="134"/>
      </rPr>
      <t>万辆的生产规模。</t>
    </r>
  </si>
  <si>
    <r>
      <rPr>
        <sz val="12"/>
        <rFont val="仿宋_GB2312"/>
        <charset val="134"/>
      </rPr>
      <t>一汽柳特公司</t>
    </r>
    <r>
      <rPr>
        <sz val="12"/>
        <rFont val="Times New Roman"/>
        <charset val="134"/>
      </rPr>
      <t xml:space="preserve">
</t>
    </r>
  </si>
  <si>
    <r>
      <rPr>
        <sz val="12"/>
        <rFont val="仿宋_GB2312"/>
        <charset val="134"/>
      </rPr>
      <t>一汽解放公司柳州新基地项目（一期）</t>
    </r>
  </si>
  <si>
    <r>
      <rPr>
        <sz val="12"/>
        <rFont val="仿宋_GB2312"/>
        <charset val="134"/>
      </rPr>
      <t>主要生产轻、中、重载货车，新能源商用车，以及城建类专用车和专用牵引车等专用车，规划产能约</t>
    </r>
    <r>
      <rPr>
        <sz val="12"/>
        <rFont val="Times New Roman"/>
        <charset val="134"/>
      </rPr>
      <t>10</t>
    </r>
    <r>
      <rPr>
        <sz val="12"/>
        <rFont val="仿宋_GB2312"/>
        <charset val="134"/>
      </rPr>
      <t>万辆整车和</t>
    </r>
    <r>
      <rPr>
        <sz val="12"/>
        <rFont val="Times New Roman"/>
        <charset val="134"/>
      </rPr>
      <t>1</t>
    </r>
    <r>
      <rPr>
        <sz val="12"/>
        <rFont val="仿宋_GB2312"/>
        <charset val="134"/>
      </rPr>
      <t>万辆专用车上装。一期总投资约</t>
    </r>
    <r>
      <rPr>
        <sz val="12"/>
        <rFont val="Times New Roman"/>
        <charset val="134"/>
      </rPr>
      <t>10</t>
    </r>
    <r>
      <rPr>
        <sz val="12"/>
        <rFont val="仿宋_GB2312"/>
        <charset val="134"/>
      </rPr>
      <t>亿元</t>
    </r>
    <r>
      <rPr>
        <sz val="12"/>
        <rFont val="Times New Roman"/>
        <charset val="134"/>
      </rPr>
      <t>,</t>
    </r>
    <r>
      <rPr>
        <sz val="12"/>
        <rFont val="仿宋_GB2312"/>
        <charset val="134"/>
      </rPr>
      <t>按</t>
    </r>
    <r>
      <rPr>
        <sz val="12"/>
        <rFont val="Times New Roman"/>
        <charset val="134"/>
      </rPr>
      <t>5</t>
    </r>
    <r>
      <rPr>
        <sz val="12"/>
        <rFont val="仿宋_GB2312"/>
        <charset val="134"/>
      </rPr>
      <t>万辆生产能力设计和建设，其中中重卡</t>
    </r>
    <r>
      <rPr>
        <sz val="12"/>
        <rFont val="Times New Roman"/>
        <charset val="134"/>
      </rPr>
      <t>3</t>
    </r>
    <r>
      <rPr>
        <sz val="12"/>
        <rFont val="仿宋_GB2312"/>
        <charset val="134"/>
      </rPr>
      <t>万辆，轻卡</t>
    </r>
    <r>
      <rPr>
        <sz val="12"/>
        <rFont val="Times New Roman"/>
        <charset val="134"/>
      </rPr>
      <t>2</t>
    </r>
    <r>
      <rPr>
        <sz val="12"/>
        <rFont val="仿宋_GB2312"/>
        <charset val="134"/>
      </rPr>
      <t>万辆，并通过退城进园搬迁升级改造，将一汽解放柳州分公司建设成为一汽解放汽车有限公司南方的整车生产基地、专用车生产基地、面向东南亚的出口基地。</t>
    </r>
  </si>
  <si>
    <r>
      <t>1</t>
    </r>
    <r>
      <rPr>
        <sz val="12"/>
        <rFont val="仿宋_GB2312"/>
        <charset val="134"/>
      </rPr>
      <t>、已完成项目立项、可研、土地出让、环评、能评等前期工作。</t>
    </r>
    <r>
      <rPr>
        <sz val="12"/>
        <rFont val="Times New Roman"/>
        <charset val="134"/>
      </rPr>
      <t xml:space="preserve">
2</t>
    </r>
    <r>
      <rPr>
        <sz val="12"/>
        <rFont val="仿宋_GB2312"/>
        <charset val="134"/>
      </rPr>
      <t>、</t>
    </r>
    <r>
      <rPr>
        <sz val="12"/>
        <rFont val="Times New Roman"/>
        <charset val="134"/>
      </rPr>
      <t>11</t>
    </r>
    <r>
      <rPr>
        <sz val="12"/>
        <rFont val="仿宋_GB2312"/>
        <charset val="134"/>
      </rPr>
      <t>月</t>
    </r>
    <r>
      <rPr>
        <sz val="12"/>
        <rFont val="Times New Roman"/>
        <charset val="134"/>
      </rPr>
      <t>29</t>
    </r>
    <r>
      <rPr>
        <sz val="12"/>
        <rFont val="仿宋_GB2312"/>
        <charset val="134"/>
      </rPr>
      <t>日已正式开工建设。</t>
    </r>
  </si>
  <si>
    <r>
      <rPr>
        <sz val="12"/>
        <rFont val="仿宋_GB2312"/>
        <charset val="134"/>
      </rPr>
      <t>中国重汽集团柳州运力专用汽车有限公司</t>
    </r>
  </si>
  <si>
    <r>
      <rPr>
        <sz val="12"/>
        <rFont val="仿宋_GB2312"/>
        <charset val="134"/>
      </rPr>
      <t>自卸车精品车技术升级和产品拓展</t>
    </r>
  </si>
  <si>
    <r>
      <rPr>
        <sz val="12"/>
        <rFont val="仿宋_GB2312"/>
        <charset val="134"/>
      </rPr>
      <t>柳江区</t>
    </r>
  </si>
  <si>
    <r>
      <rPr>
        <sz val="12"/>
        <rFont val="仿宋_GB2312"/>
        <charset val="134"/>
      </rPr>
      <t>推进渣土车由</t>
    </r>
    <r>
      <rPr>
        <sz val="12"/>
        <rFont val="Times New Roman"/>
        <charset val="134"/>
      </rPr>
      <t>600</t>
    </r>
    <r>
      <rPr>
        <sz val="12"/>
        <rFont val="仿宋_GB2312"/>
        <charset val="134"/>
      </rPr>
      <t>板材全面切换耐磨</t>
    </r>
    <r>
      <rPr>
        <sz val="12"/>
        <rFont val="Times New Roman"/>
        <charset val="134"/>
      </rPr>
      <t>400</t>
    </r>
    <r>
      <rPr>
        <sz val="12"/>
        <rFont val="仿宋_GB2312"/>
        <charset val="134"/>
      </rPr>
      <t>、</t>
    </r>
    <r>
      <rPr>
        <sz val="12"/>
        <rFont val="Times New Roman"/>
        <charset val="134"/>
      </rPr>
      <t>450</t>
    </r>
    <r>
      <rPr>
        <sz val="12"/>
        <rFont val="仿宋_GB2312"/>
        <charset val="134"/>
      </rPr>
      <t>高强板，提升强度的同时增加使用寿命，开发完善系列自卸半挂车，轻量化运煤自卸车、无边后板片石自卸车、智能渣土车等区域化车型。</t>
    </r>
  </si>
  <si>
    <t>2020-2025</t>
  </si>
  <si>
    <r>
      <rPr>
        <sz val="12"/>
        <rFont val="仿宋_GB2312"/>
        <charset val="134"/>
      </rPr>
      <t>前期阶段。</t>
    </r>
  </si>
  <si>
    <r>
      <rPr>
        <sz val="12"/>
        <rFont val="仿宋_GB2312"/>
        <charset val="134"/>
      </rPr>
      <t>系列清洁能源（新能源）环卫车创新升级及产业化</t>
    </r>
  </si>
  <si>
    <r>
      <rPr>
        <sz val="12"/>
        <rFont val="仿宋_GB2312"/>
        <charset val="134"/>
      </rPr>
      <t>在现有环卫系列产品技术基础上，完成传统燃油环卫向清洁能源环卫车的转化，与底盘厂合作，开展自动驾驶技术应用，创新升级新能源环卫覆盖洒水车、后装压缩垃圾车、勾臂车、洗扫车、垃圾收集车等系列产品最终实现产业化。</t>
    </r>
  </si>
  <si>
    <r>
      <rPr>
        <sz val="12"/>
        <rFont val="仿宋_GB2312"/>
        <charset val="134"/>
      </rPr>
      <t>广西汽车集团</t>
    </r>
  </si>
  <si>
    <r>
      <rPr>
        <sz val="12"/>
        <rFont val="仿宋_GB2312"/>
        <charset val="134"/>
      </rPr>
      <t>广西汽车集团新能源整车项目</t>
    </r>
  </si>
  <si>
    <r>
      <rPr>
        <sz val="12"/>
        <rFont val="仿宋_GB2312"/>
        <charset val="134"/>
      </rPr>
      <t>用地</t>
    </r>
    <r>
      <rPr>
        <sz val="12"/>
        <rFont val="Times New Roman"/>
        <charset val="134"/>
      </rPr>
      <t>800</t>
    </r>
    <r>
      <rPr>
        <sz val="12"/>
        <rFont val="仿宋_GB2312"/>
        <charset val="134"/>
      </rPr>
      <t>亩，主要生产车型有新能源轿车、</t>
    </r>
    <r>
      <rPr>
        <sz val="12"/>
        <rFont val="Times New Roman"/>
        <charset val="134"/>
      </rPr>
      <t>SUV</t>
    </r>
    <r>
      <rPr>
        <sz val="12"/>
        <rFont val="仿宋_GB2312"/>
        <charset val="134"/>
      </rPr>
      <t>、</t>
    </r>
    <r>
      <rPr>
        <sz val="12"/>
        <rFont val="Times New Roman"/>
        <charset val="134"/>
      </rPr>
      <t>MPV</t>
    </r>
    <r>
      <rPr>
        <sz val="12"/>
        <rFont val="仿宋_GB2312"/>
        <charset val="134"/>
      </rPr>
      <t>、低速电动车等，项目主要工艺包括冲压、焊接、涂装、总装。</t>
    </r>
  </si>
  <si>
    <r>
      <rPr>
        <sz val="12"/>
        <rFont val="仿宋_GB2312"/>
        <charset val="134"/>
      </rPr>
      <t>完成项目一期</t>
    </r>
    <r>
      <rPr>
        <sz val="12"/>
        <rFont val="Times New Roman"/>
        <charset val="134"/>
      </rPr>
      <t>579.28</t>
    </r>
    <r>
      <rPr>
        <sz val="12"/>
        <rFont val="仿宋_GB2312"/>
        <charset val="134"/>
      </rPr>
      <t>亩土地的交地工作，施工方已进场建设围墙，实现开工建设。</t>
    </r>
  </si>
  <si>
    <r>
      <rPr>
        <sz val="12"/>
        <rFont val="仿宋_GB2312"/>
        <charset val="134"/>
      </rPr>
      <t>新能源整车研发及生产基地建设项目</t>
    </r>
  </si>
  <si>
    <r>
      <rPr>
        <sz val="12"/>
        <rFont val="仿宋_GB2312"/>
        <charset val="134"/>
      </rPr>
      <t>柳东新能源整车研发和生产基地建设，即新能源物流车、客车研发及产能建设项目</t>
    </r>
  </si>
  <si>
    <r>
      <rPr>
        <sz val="12"/>
        <rFont val="仿宋_GB2312"/>
        <charset val="134"/>
      </rPr>
      <t>改装车转型升级项目</t>
    </r>
  </si>
  <si>
    <r>
      <rPr>
        <sz val="12"/>
        <rFont val="仿宋_GB2312"/>
        <charset val="134"/>
      </rPr>
      <t>微型</t>
    </r>
    <r>
      <rPr>
        <sz val="12"/>
        <rFont val="Times New Roman"/>
        <charset val="134"/>
      </rPr>
      <t>/</t>
    </r>
    <r>
      <rPr>
        <sz val="12"/>
        <rFont val="仿宋_GB2312"/>
        <charset val="134"/>
      </rPr>
      <t>轻型车特种改装车设计开发、生产制造、销售等核心能力构建项目，年产量达到</t>
    </r>
    <r>
      <rPr>
        <sz val="12"/>
        <rFont val="Times New Roman"/>
        <charset val="134"/>
      </rPr>
      <t>20</t>
    </r>
    <r>
      <rPr>
        <sz val="12"/>
        <rFont val="仿宋_GB2312"/>
        <charset val="134"/>
      </rPr>
      <t>万台；</t>
    </r>
    <r>
      <rPr>
        <sz val="12"/>
        <rFont val="Times New Roman"/>
        <charset val="134"/>
      </rPr>
      <t xml:space="preserve">
</t>
    </r>
    <r>
      <rPr>
        <sz val="12"/>
        <rFont val="仿宋_GB2312"/>
        <charset val="134"/>
      </rPr>
      <t>形成模块和影响力，打造全国标志性改装车生产基地；</t>
    </r>
  </si>
  <si>
    <r>
      <rPr>
        <sz val="12"/>
        <rFont val="仿宋_GB2312"/>
        <charset val="134"/>
      </rPr>
      <t>柳州五菱汽车工业有限公司</t>
    </r>
  </si>
  <si>
    <r>
      <rPr>
        <sz val="12"/>
        <rFont val="仿宋_GB2312"/>
        <charset val="134"/>
      </rPr>
      <t>柳州五菱汽车工业有限公司电动物流车开发项目</t>
    </r>
  </si>
  <si>
    <r>
      <rPr>
        <sz val="12"/>
        <rFont val="仿宋_GB2312"/>
        <charset val="134"/>
      </rPr>
      <t>柳南区</t>
    </r>
  </si>
  <si>
    <r>
      <rPr>
        <sz val="12"/>
        <rFont val="仿宋_GB2312"/>
        <charset val="134"/>
      </rPr>
      <t>完成</t>
    </r>
    <r>
      <rPr>
        <sz val="12"/>
        <rFont val="Times New Roman"/>
        <charset val="134"/>
      </rPr>
      <t>G100&amp;G100P</t>
    </r>
    <r>
      <rPr>
        <sz val="12"/>
        <rFont val="仿宋_GB2312"/>
        <charset val="134"/>
      </rPr>
      <t>电动物流车</t>
    </r>
    <r>
      <rPr>
        <sz val="12"/>
        <rFont val="Times New Roman"/>
        <charset val="134"/>
      </rPr>
      <t>2</t>
    </r>
    <r>
      <rPr>
        <sz val="12"/>
        <rFont val="仿宋_GB2312"/>
        <charset val="134"/>
      </rPr>
      <t>款新产品开发，建设新生产线</t>
    </r>
    <r>
      <rPr>
        <sz val="12"/>
        <rFont val="Times New Roman"/>
        <charset val="134"/>
      </rPr>
      <t>2</t>
    </r>
    <r>
      <rPr>
        <sz val="12"/>
        <rFont val="仿宋_GB2312"/>
        <charset val="134"/>
      </rPr>
      <t>条（焊接线及总装线），形成单班年产量</t>
    </r>
    <r>
      <rPr>
        <sz val="12"/>
        <rFont val="Times New Roman"/>
        <charset val="134"/>
      </rPr>
      <t>2</t>
    </r>
    <r>
      <rPr>
        <sz val="12"/>
        <rFont val="仿宋_GB2312"/>
        <charset val="134"/>
      </rPr>
      <t>万辆规模。</t>
    </r>
  </si>
  <si>
    <r>
      <rPr>
        <sz val="12"/>
        <rFont val="仿宋_GB2312"/>
        <charset val="134"/>
      </rPr>
      <t>已完成一阶段工程样车交付，进入二阶段工程样车制造；新建产线已完成招标定点，按实施计划推进。</t>
    </r>
  </si>
  <si>
    <r>
      <rPr>
        <b/>
        <sz val="14"/>
        <rFont val="仿宋_GB2312"/>
        <charset val="134"/>
      </rPr>
      <t>三、零部件强链项目</t>
    </r>
  </si>
  <si>
    <r>
      <rPr>
        <sz val="12"/>
        <rFont val="仿宋_GB2312"/>
        <charset val="134"/>
      </rPr>
      <t>广西汽车集团车桥项目</t>
    </r>
  </si>
  <si>
    <r>
      <rPr>
        <sz val="12"/>
        <rFont val="仿宋_GB2312"/>
        <charset val="134"/>
      </rPr>
      <t>主要生产传动轴、等速半轴、主减速器、驱动桥等。</t>
    </r>
  </si>
  <si>
    <r>
      <rPr>
        <sz val="12"/>
        <rFont val="仿宋_GB2312"/>
        <charset val="134"/>
      </rPr>
      <t>根据整车企业订单需求状况，已租用厂房、购置生产线并投入生产，已完成投资</t>
    </r>
    <r>
      <rPr>
        <sz val="12"/>
        <rFont val="Times New Roman"/>
        <charset val="134"/>
      </rPr>
      <t>5253</t>
    </r>
    <r>
      <rPr>
        <sz val="12"/>
        <rFont val="仿宋_GB2312"/>
        <charset val="134"/>
      </rPr>
      <t>万元。二期购置土地新建厂房，计划</t>
    </r>
    <r>
      <rPr>
        <sz val="12"/>
        <rFont val="Times New Roman"/>
        <charset val="134"/>
      </rPr>
      <t>2020</t>
    </r>
    <r>
      <rPr>
        <sz val="12"/>
        <rFont val="仿宋_GB2312"/>
        <charset val="134"/>
      </rPr>
      <t>年实施。</t>
    </r>
  </si>
  <si>
    <r>
      <rPr>
        <sz val="12"/>
        <rFont val="仿宋_GB2312"/>
        <charset val="134"/>
      </rPr>
      <t>新能源汽车核心零部件产业化</t>
    </r>
  </si>
  <si>
    <r>
      <rPr>
        <sz val="12"/>
        <rFont val="仿宋_GB2312"/>
        <charset val="134"/>
      </rPr>
      <t>柳南</t>
    </r>
    <r>
      <rPr>
        <sz val="12"/>
        <rFont val="Times New Roman"/>
        <charset val="134"/>
      </rPr>
      <t>/</t>
    </r>
    <r>
      <rPr>
        <sz val="12"/>
        <rFont val="仿宋_GB2312"/>
        <charset val="134"/>
      </rPr>
      <t>柳东新区</t>
    </r>
  </si>
  <si>
    <r>
      <rPr>
        <sz val="12"/>
        <rFont val="仿宋_GB2312"/>
        <charset val="134"/>
      </rPr>
      <t>开展新能源混动发动机、电机</t>
    </r>
    <r>
      <rPr>
        <sz val="12"/>
        <rFont val="Times New Roman"/>
        <charset val="134"/>
      </rPr>
      <t>/</t>
    </r>
    <r>
      <rPr>
        <sz val="12"/>
        <rFont val="仿宋_GB2312"/>
        <charset val="134"/>
      </rPr>
      <t>电机控制器产品、新能源动力系统集成（包括纯电动、插电式、增程式、混合动力等）研究开发及新能源试验室建设；</t>
    </r>
    <r>
      <rPr>
        <sz val="12"/>
        <rFont val="Times New Roman"/>
        <charset val="134"/>
      </rPr>
      <t xml:space="preserve">
</t>
    </r>
    <r>
      <rPr>
        <sz val="12"/>
        <rFont val="仿宋_GB2312"/>
        <charset val="134"/>
      </rPr>
      <t>自主研发新能源电动后桥、新能源纯电动压缩机、电驱动桥、三合一电驱动系统总成等新能源产品；</t>
    </r>
  </si>
  <si>
    <r>
      <rPr>
        <sz val="12"/>
        <rFont val="仿宋_GB2312"/>
        <charset val="134"/>
      </rPr>
      <t>零部件转型升级项目</t>
    </r>
  </si>
  <si>
    <r>
      <rPr>
        <sz val="12"/>
        <rFont val="仿宋_GB2312"/>
        <charset val="134"/>
      </rPr>
      <t>零部件新技术研发和应用；</t>
    </r>
    <r>
      <rPr>
        <sz val="12"/>
        <rFont val="Times New Roman"/>
        <charset val="134"/>
      </rPr>
      <t xml:space="preserve">
</t>
    </r>
    <r>
      <rPr>
        <sz val="12"/>
        <rFont val="仿宋_GB2312"/>
        <charset val="134"/>
      </rPr>
      <t>零部件转型升级产业化；</t>
    </r>
    <r>
      <rPr>
        <sz val="12"/>
        <rFont val="Times New Roman"/>
        <charset val="134"/>
      </rPr>
      <t xml:space="preserve">
</t>
    </r>
    <r>
      <rPr>
        <sz val="12"/>
        <rFont val="仿宋_GB2312"/>
        <charset val="134"/>
      </rPr>
      <t>零部件配套企业转型升级；</t>
    </r>
  </si>
  <si>
    <t>2020-2023</t>
  </si>
  <si>
    <r>
      <rPr>
        <sz val="12"/>
        <rFont val="仿宋_GB2312"/>
        <charset val="134"/>
      </rPr>
      <t>柳州五菱柳机动力有限公司</t>
    </r>
  </si>
  <si>
    <r>
      <rPr>
        <sz val="12"/>
        <rFont val="仿宋_GB2312"/>
        <charset val="134"/>
      </rPr>
      <t>国六发动机拓展外部市场技术改造项目</t>
    </r>
  </si>
  <si>
    <r>
      <rPr>
        <sz val="12"/>
        <rFont val="仿宋_GB2312"/>
        <charset val="134"/>
      </rPr>
      <t>鱼峰区</t>
    </r>
  </si>
  <si>
    <r>
      <rPr>
        <sz val="12"/>
        <rFont val="仿宋_GB2312"/>
        <charset val="134"/>
      </rPr>
      <t>对现有机加工、铸造、总装线进行技术改造，购置智能化设备，导入</t>
    </r>
    <r>
      <rPr>
        <sz val="12"/>
        <rFont val="Times New Roman"/>
        <charset val="134"/>
      </rPr>
      <t>MES</t>
    </r>
    <r>
      <rPr>
        <sz val="12"/>
        <rFont val="仿宋_GB2312"/>
        <charset val="134"/>
      </rPr>
      <t>信息化系统，达到年产</t>
    </r>
    <r>
      <rPr>
        <sz val="12"/>
        <rFont val="Times New Roman"/>
        <charset val="134"/>
      </rPr>
      <t>10</t>
    </r>
    <r>
      <rPr>
        <sz val="12"/>
        <rFont val="仿宋_GB2312"/>
        <charset val="134"/>
      </rPr>
      <t>万台套国六发动机生产能力。</t>
    </r>
  </si>
  <si>
    <r>
      <rPr>
        <sz val="12"/>
        <rFont val="仿宋_GB2312"/>
        <charset val="134"/>
      </rPr>
      <t>部分设备已到位。</t>
    </r>
  </si>
  <si>
    <r>
      <rPr>
        <sz val="12"/>
        <rFont val="仿宋_GB2312"/>
        <charset val="134"/>
      </rPr>
      <t>五菱柳机新能源</t>
    </r>
    <r>
      <rPr>
        <sz val="12"/>
        <rFont val="Times New Roman"/>
        <charset val="134"/>
      </rPr>
      <t>PHEV</t>
    </r>
    <r>
      <rPr>
        <sz val="12"/>
        <rFont val="仿宋_GB2312"/>
        <charset val="134"/>
      </rPr>
      <t>核心零部件及系统集成开发项目</t>
    </r>
  </si>
  <si>
    <r>
      <rPr>
        <sz val="12"/>
        <rFont val="仿宋_GB2312"/>
        <charset val="134"/>
      </rPr>
      <t>对插电式新能源动力总成系统进行研究开发，购置新能源研发试验装备，对新能源生产线进行技改。达产后形成年产</t>
    </r>
    <r>
      <rPr>
        <sz val="12"/>
        <rFont val="Times New Roman"/>
        <charset val="134"/>
      </rPr>
      <t>20</t>
    </r>
    <r>
      <rPr>
        <sz val="12"/>
        <rFont val="仿宋_GB2312"/>
        <charset val="134"/>
      </rPr>
      <t>万台套的新能源动力总成的生产能力。</t>
    </r>
  </si>
  <si>
    <t>2018-2020</t>
  </si>
  <si>
    <r>
      <t>1.</t>
    </r>
    <r>
      <rPr>
        <sz val="12"/>
        <rFont val="仿宋_GB2312"/>
        <charset val="134"/>
      </rPr>
      <t>完成项目备案、环评、安评、职评等前期工作。</t>
    </r>
    <r>
      <rPr>
        <sz val="12"/>
        <rFont val="Times New Roman"/>
        <charset val="134"/>
      </rPr>
      <t xml:space="preserve">
2.</t>
    </r>
    <r>
      <rPr>
        <sz val="12"/>
        <rFont val="仿宋_GB2312"/>
        <charset val="134"/>
      </rPr>
      <t>已建设完成</t>
    </r>
    <r>
      <rPr>
        <sz val="12"/>
        <rFont val="Times New Roman"/>
        <charset val="134"/>
      </rPr>
      <t>6000</t>
    </r>
    <r>
      <rPr>
        <sz val="12"/>
        <rFont val="仿宋_GB2312"/>
        <charset val="134"/>
      </rPr>
      <t>平方米新能源试验室厂房建设，</t>
    </r>
    <r>
      <rPr>
        <sz val="12"/>
        <rFont val="Times New Roman"/>
        <charset val="134"/>
      </rPr>
      <t>3000</t>
    </r>
    <r>
      <rPr>
        <sz val="12"/>
        <rFont val="仿宋_GB2312"/>
        <charset val="134"/>
      </rPr>
      <t>平方米的新能源产线厂房正在主体施工。</t>
    </r>
    <r>
      <rPr>
        <sz val="12"/>
        <rFont val="Times New Roman"/>
        <charset val="134"/>
      </rPr>
      <t xml:space="preserve">
3.</t>
    </r>
    <r>
      <rPr>
        <sz val="12"/>
        <rFont val="仿宋_GB2312"/>
        <charset val="134"/>
      </rPr>
      <t>新能源研发及检测设备已购置完成并投入使用。</t>
    </r>
    <r>
      <rPr>
        <sz val="12"/>
        <rFont val="Times New Roman"/>
        <charset val="134"/>
      </rPr>
      <t xml:space="preserve">
4.</t>
    </r>
    <r>
      <rPr>
        <sz val="12"/>
        <rFont val="仿宋_GB2312"/>
        <charset val="134"/>
      </rPr>
      <t>新能源电机生产线已进场，正在安装调试；新能源电机控制器生产线设备正在预验收过程。</t>
    </r>
  </si>
  <si>
    <r>
      <rPr>
        <sz val="12"/>
        <rFont val="仿宋_GB2312"/>
        <charset val="134"/>
      </rPr>
      <t>铝合金发动机缸体、缸盖压铸生产线建造项目</t>
    </r>
  </si>
  <si>
    <r>
      <rPr>
        <sz val="12"/>
        <rFont val="仿宋_GB2312"/>
        <charset val="134"/>
      </rPr>
      <t>阳和工业新区</t>
    </r>
  </si>
  <si>
    <r>
      <rPr>
        <sz val="12"/>
        <rFont val="仿宋_GB2312"/>
        <charset val="134"/>
      </rPr>
      <t>在阳和工业新区的预留地块建设新厂房，并建设采用高压铸造工艺的铝合金发动机缸体、缸盖压铸生产线</t>
    </r>
  </si>
  <si>
    <r>
      <rPr>
        <sz val="12"/>
        <rFont val="仿宋_GB2312"/>
        <charset val="134"/>
      </rPr>
      <t>项目处于立项研究阶段</t>
    </r>
  </si>
  <si>
    <r>
      <rPr>
        <sz val="12"/>
        <rFont val="仿宋_GB2312"/>
        <charset val="134"/>
      </rPr>
      <t>柳州上汽汽车变速器有限公司柳东分公司</t>
    </r>
  </si>
  <si>
    <r>
      <rPr>
        <sz val="12"/>
        <rFont val="仿宋_GB2312"/>
        <charset val="134"/>
      </rPr>
      <t>柳州上汽汽车变速器有限公司柳东分公司</t>
    </r>
    <r>
      <rPr>
        <sz val="12"/>
        <rFont val="Times New Roman"/>
        <charset val="134"/>
      </rPr>
      <t>CVT</t>
    </r>
    <r>
      <rPr>
        <sz val="12"/>
        <rFont val="仿宋_GB2312"/>
        <charset val="134"/>
      </rPr>
      <t>一期扩能项目</t>
    </r>
  </si>
  <si>
    <r>
      <rPr>
        <sz val="12"/>
        <rFont val="仿宋_GB2312"/>
        <charset val="134"/>
      </rPr>
      <t>柳州上汽汽车变速器有限公司</t>
    </r>
  </si>
  <si>
    <r>
      <rPr>
        <sz val="12"/>
        <rFont val="仿宋_GB2312"/>
        <charset val="134"/>
      </rPr>
      <t>在现有</t>
    </r>
    <r>
      <rPr>
        <sz val="12"/>
        <rFont val="Times New Roman"/>
        <charset val="134"/>
      </rPr>
      <t>CVT</t>
    </r>
    <r>
      <rPr>
        <sz val="12"/>
        <rFont val="仿宋_GB2312"/>
        <charset val="134"/>
      </rPr>
      <t>一期产线预留场地上进行改造扩能。机加线新增车床、磨床终检机等</t>
    </r>
    <r>
      <rPr>
        <sz val="12"/>
        <rFont val="Times New Roman"/>
        <charset val="134"/>
      </rPr>
      <t>20</t>
    </r>
    <r>
      <rPr>
        <sz val="12"/>
        <rFont val="仿宋_GB2312"/>
        <charset val="134"/>
      </rPr>
      <t>余台设备，其它专机进行扩展性改造；装配线新增调整垫片选装、活塞行程泄漏测试、钢柱选配系统及测试台架等</t>
    </r>
    <r>
      <rPr>
        <sz val="12"/>
        <rFont val="Times New Roman"/>
        <charset val="134"/>
      </rPr>
      <t>10</t>
    </r>
    <r>
      <rPr>
        <sz val="12"/>
        <rFont val="仿宋_GB2312"/>
        <charset val="134"/>
      </rPr>
      <t>余台设备，其它工位进行扩展性改造。</t>
    </r>
  </si>
  <si>
    <r>
      <t>CVT</t>
    </r>
    <r>
      <rPr>
        <sz val="12"/>
        <rFont val="仿宋_GB2312"/>
        <charset val="134"/>
      </rPr>
      <t>无级自动变速器完成产线联调并正式投产。</t>
    </r>
  </si>
  <si>
    <r>
      <rPr>
        <sz val="12"/>
        <rFont val="仿宋_GB2312"/>
        <charset val="134"/>
      </rPr>
      <t>柳州上汽汽车变速器有限公司</t>
    </r>
    <r>
      <rPr>
        <sz val="12"/>
        <rFont val="Times New Roman"/>
        <charset val="134"/>
      </rPr>
      <t>DCT360G2</t>
    </r>
    <r>
      <rPr>
        <sz val="12"/>
        <rFont val="仿宋_GB2312"/>
        <charset val="134"/>
      </rPr>
      <t>湿式双离合器变速器总成（</t>
    </r>
    <r>
      <rPr>
        <sz val="12"/>
        <rFont val="Times New Roman"/>
        <charset val="134"/>
      </rPr>
      <t>30</t>
    </r>
    <r>
      <rPr>
        <sz val="12"/>
        <rFont val="仿宋_GB2312"/>
        <charset val="134"/>
      </rPr>
      <t>万台）产业化项目</t>
    </r>
  </si>
  <si>
    <r>
      <rPr>
        <sz val="12"/>
        <rFont val="仿宋_GB2312"/>
        <charset val="134"/>
      </rPr>
      <t>利用现有厂房面积，改造存量设备</t>
    </r>
    <r>
      <rPr>
        <sz val="12"/>
        <rFont val="Times New Roman"/>
        <charset val="134"/>
      </rPr>
      <t>7</t>
    </r>
    <r>
      <rPr>
        <sz val="12"/>
        <rFont val="仿宋_GB2312"/>
        <charset val="134"/>
      </rPr>
      <t>台套，包括</t>
    </r>
    <r>
      <rPr>
        <sz val="12"/>
        <rFont val="Times New Roman"/>
        <charset val="134"/>
      </rPr>
      <t>1</t>
    </r>
    <r>
      <rPr>
        <sz val="12"/>
        <rFont val="仿宋_GB2312"/>
        <charset val="134"/>
      </rPr>
      <t>条装配线，</t>
    </r>
    <r>
      <rPr>
        <sz val="12"/>
        <rFont val="Times New Roman"/>
        <charset val="134"/>
      </rPr>
      <t>6</t>
    </r>
    <r>
      <rPr>
        <sz val="12"/>
        <rFont val="仿宋_GB2312"/>
        <charset val="134"/>
      </rPr>
      <t>台校验台，形成年产湿式双离合器变速器总成（</t>
    </r>
    <r>
      <rPr>
        <sz val="12"/>
        <rFont val="Times New Roman"/>
        <charset val="134"/>
      </rPr>
      <t>DCT360G2</t>
    </r>
    <r>
      <rPr>
        <sz val="12"/>
        <rFont val="仿宋_GB2312"/>
        <charset val="134"/>
      </rPr>
      <t>）</t>
    </r>
    <r>
      <rPr>
        <sz val="12"/>
        <rFont val="Times New Roman"/>
        <charset val="134"/>
      </rPr>
      <t>30</t>
    </r>
    <r>
      <rPr>
        <sz val="12"/>
        <rFont val="仿宋_GB2312"/>
        <charset val="134"/>
      </rPr>
      <t>万台产品生产能力。</t>
    </r>
  </si>
  <si>
    <r>
      <rPr>
        <sz val="12"/>
        <rFont val="仿宋_GB2312"/>
        <charset val="134"/>
      </rPr>
      <t>已取得备案等前期手续。对原来的六速的</t>
    </r>
    <r>
      <rPr>
        <sz val="12"/>
        <rFont val="Times New Roman"/>
        <charset val="134"/>
      </rPr>
      <t>DCT360</t>
    </r>
    <r>
      <rPr>
        <sz val="12"/>
        <rFont val="仿宋_GB2312"/>
        <charset val="134"/>
      </rPr>
      <t>双离合自动变速器生产线进行升级改造，升级为七速的</t>
    </r>
    <r>
      <rPr>
        <sz val="12"/>
        <rFont val="Times New Roman"/>
        <charset val="134"/>
      </rPr>
      <t>DCT380/250</t>
    </r>
    <r>
      <rPr>
        <sz val="12"/>
        <rFont val="仿宋_GB2312"/>
        <charset val="134"/>
      </rPr>
      <t>系列，装配线目前正在设备安装及调试。</t>
    </r>
  </si>
  <si>
    <r>
      <rPr>
        <sz val="12"/>
        <rFont val="仿宋_GB2312"/>
        <charset val="134"/>
      </rPr>
      <t>柳州鹏辉能源科技有限公司</t>
    </r>
  </si>
  <si>
    <r>
      <rPr>
        <sz val="12"/>
        <rFont val="仿宋_GB2312"/>
        <charset val="134"/>
      </rPr>
      <t>新能源汽车电池包生产基地项目</t>
    </r>
  </si>
  <si>
    <r>
      <rPr>
        <sz val="12"/>
        <rFont val="仿宋_GB2312"/>
        <charset val="134"/>
      </rPr>
      <t>项目计划分两期推进。第一期投资</t>
    </r>
    <r>
      <rPr>
        <sz val="12"/>
        <rFont val="Times New Roman"/>
        <charset val="134"/>
      </rPr>
      <t>3500</t>
    </r>
    <r>
      <rPr>
        <sz val="12"/>
        <rFont val="仿宋_GB2312"/>
        <charset val="134"/>
      </rPr>
      <t>万元，建设动力电池包生产线</t>
    </r>
    <r>
      <rPr>
        <sz val="12"/>
        <rFont val="Times New Roman"/>
        <charset val="134"/>
      </rPr>
      <t>2</t>
    </r>
    <r>
      <rPr>
        <sz val="12"/>
        <rFont val="仿宋_GB2312"/>
        <charset val="134"/>
      </rPr>
      <t>条，设立电芯仓储基地，投产后可形成年产</t>
    </r>
    <r>
      <rPr>
        <sz val="12"/>
        <rFont val="Times New Roman"/>
        <charset val="134"/>
      </rPr>
      <t>5</t>
    </r>
    <r>
      <rPr>
        <sz val="12"/>
        <rFont val="仿宋_GB2312"/>
        <charset val="134"/>
      </rPr>
      <t>万套电池包的产能，实现年产值</t>
    </r>
    <r>
      <rPr>
        <sz val="12"/>
        <rFont val="Times New Roman"/>
        <charset val="134"/>
      </rPr>
      <t>10</t>
    </r>
    <r>
      <rPr>
        <sz val="12"/>
        <rFont val="仿宋_GB2312"/>
        <charset val="134"/>
      </rPr>
      <t>亿元；第二期加大投资，完成配套电芯生产线、配套上汽通用五菱项目的研究院建设，吸引下游企业引入，形成产业集群。</t>
    </r>
  </si>
  <si>
    <r>
      <rPr>
        <sz val="12"/>
        <rFont val="仿宋_GB2312"/>
        <charset val="134"/>
      </rPr>
      <t>项目</t>
    </r>
    <r>
      <rPr>
        <sz val="12"/>
        <rFont val="Times New Roman"/>
        <charset val="134"/>
      </rPr>
      <t>2</t>
    </r>
    <r>
      <rPr>
        <sz val="12"/>
        <rFont val="仿宋_GB2312"/>
        <charset val="134"/>
      </rPr>
      <t>条动力电池包装线已完成建设，实现小批量投产</t>
    </r>
  </si>
  <si>
    <r>
      <rPr>
        <sz val="12"/>
        <rFont val="仿宋_GB2312"/>
        <charset val="134"/>
      </rPr>
      <t>佛吉亚（柳州）汽车内饰系统有限公司</t>
    </r>
  </si>
  <si>
    <r>
      <rPr>
        <sz val="12"/>
        <rFont val="仿宋_GB2312"/>
        <charset val="134"/>
      </rPr>
      <t>佛吉亚汽车软质内饰产品能力建设项目</t>
    </r>
  </si>
  <si>
    <r>
      <rPr>
        <sz val="12"/>
        <rFont val="仿宋_GB2312"/>
        <charset val="134"/>
      </rPr>
      <t>租用柳东新区现有厂房</t>
    </r>
    <r>
      <rPr>
        <sz val="12"/>
        <rFont val="Times New Roman"/>
        <charset val="134"/>
      </rPr>
      <t>1.2</t>
    </r>
    <r>
      <rPr>
        <sz val="12"/>
        <rFont val="仿宋_GB2312"/>
        <charset val="134"/>
      </rPr>
      <t>万平方米，为了满足顾客对高端软质仪表板的需求，锁定搪塑工艺。为此引入搪塑设备生产线、冷刀弱化设备、气囊压装设备、发泡生产线、铣削设备、真空成型设备、震动摩擦焊设备、</t>
    </r>
    <r>
      <rPr>
        <sz val="12"/>
        <rFont val="Times New Roman"/>
        <charset val="134"/>
      </rPr>
      <t>XYZ</t>
    </r>
    <r>
      <rPr>
        <sz val="12"/>
        <rFont val="仿宋_GB2312"/>
        <charset val="134"/>
      </rPr>
      <t>焊接设备、</t>
    </r>
    <r>
      <rPr>
        <sz val="12"/>
        <rFont val="Times New Roman"/>
        <charset val="134"/>
      </rPr>
      <t>Plasma</t>
    </r>
    <r>
      <rPr>
        <sz val="12"/>
        <rFont val="仿宋_GB2312"/>
        <charset val="134"/>
      </rPr>
      <t>设备、真空活化设备、烘烤设备等设备。具备满足业内全套生产软质仪内饰件的开发能力。</t>
    </r>
  </si>
  <si>
    <r>
      <rPr>
        <sz val="12"/>
        <rFont val="仿宋_GB2312"/>
        <charset val="134"/>
      </rPr>
      <t>项目在原购置生产线的基础上已新增部分设备，设备调式安装已到位，员人操作培训已完成，目前项目已进入试产阶段。</t>
    </r>
  </si>
  <si>
    <r>
      <rPr>
        <sz val="12"/>
        <rFont val="仿宋_GB2312"/>
        <charset val="134"/>
      </rPr>
      <t>佛吉亚（柳州）汽车座椅有限公司</t>
    </r>
  </si>
  <si>
    <r>
      <rPr>
        <sz val="12"/>
        <rFont val="仿宋_GB2312"/>
        <charset val="134"/>
      </rPr>
      <t>佛吉亚汽车年产</t>
    </r>
    <r>
      <rPr>
        <sz val="12"/>
        <rFont val="Times New Roman"/>
        <charset val="134"/>
      </rPr>
      <t>50</t>
    </r>
    <r>
      <rPr>
        <sz val="12"/>
        <rFont val="仿宋_GB2312"/>
        <charset val="134"/>
      </rPr>
      <t>万汽车座椅生产线技术改造项目</t>
    </r>
  </si>
  <si>
    <r>
      <rPr>
        <sz val="12"/>
        <rFont val="仿宋_GB2312"/>
        <charset val="134"/>
      </rPr>
      <t>租用标准厂房</t>
    </r>
    <r>
      <rPr>
        <sz val="12"/>
        <rFont val="Times New Roman"/>
        <charset val="134"/>
      </rPr>
      <t>15700</t>
    </r>
    <r>
      <rPr>
        <sz val="12"/>
        <rFont val="仿宋_GB2312"/>
        <charset val="134"/>
      </rPr>
      <t>平方米，购置电焊机、装焊接机器人、装配生产线、发泡机等主要设备及辅助设备</t>
    </r>
    <r>
      <rPr>
        <sz val="12"/>
        <rFont val="Times New Roman"/>
        <charset val="134"/>
      </rPr>
      <t>278</t>
    </r>
    <r>
      <rPr>
        <sz val="12"/>
        <rFont val="仿宋_GB2312"/>
        <charset val="134"/>
      </rPr>
      <t>台（套），建设汽车座椅生产线。形成年产</t>
    </r>
    <r>
      <rPr>
        <sz val="12"/>
        <rFont val="Times New Roman"/>
        <charset val="134"/>
      </rPr>
      <t>50</t>
    </r>
    <r>
      <rPr>
        <sz val="12"/>
        <rFont val="仿宋_GB2312"/>
        <charset val="134"/>
      </rPr>
      <t>万套汽车座椅的生产能力。</t>
    </r>
  </si>
  <si>
    <r>
      <rPr>
        <sz val="12"/>
        <rFont val="仿宋_GB2312"/>
        <charset val="134"/>
      </rPr>
      <t>项目已经租用生产场地面积达</t>
    </r>
    <r>
      <rPr>
        <sz val="12"/>
        <rFont val="Times New Roman"/>
        <charset val="134"/>
      </rPr>
      <t>15000</t>
    </r>
    <r>
      <rPr>
        <sz val="12"/>
        <rFont val="仿宋_GB2312"/>
        <charset val="134"/>
      </rPr>
      <t>平方米，座椅聚氨酯发泡环形生产线、座椅发泡烘烤线、前排座椅差速链生产线、后排座椅皮带装配线进入安装调试阶段。</t>
    </r>
  </si>
  <si>
    <r>
      <rPr>
        <sz val="12"/>
        <rFont val="仿宋_GB2312"/>
        <charset val="134"/>
      </rPr>
      <t>柳州一阳科技股份有限公司</t>
    </r>
  </si>
  <si>
    <r>
      <rPr>
        <sz val="12"/>
        <rFont val="仿宋_GB2312"/>
        <charset val="134"/>
      </rPr>
      <t>汽车铝合金压铸件生产线</t>
    </r>
  </si>
  <si>
    <r>
      <rPr>
        <sz val="12"/>
        <rFont val="仿宋_GB2312"/>
        <charset val="134"/>
      </rPr>
      <t>项目采用高、低</t>
    </r>
    <r>
      <rPr>
        <sz val="12"/>
        <rFont val="宋体"/>
        <charset val="134"/>
      </rPr>
      <t>圧鋳</t>
    </r>
    <r>
      <rPr>
        <sz val="12"/>
        <rFont val="仿宋_GB2312"/>
        <charset val="134"/>
      </rPr>
      <t>造，锻造、旋压等技术制造汽车铝合金压铸件（如：发动机缸体缸盖、变速箱外壳、新能源汽车电机外壳、电池包、高端铝合金轮毂等），购地新建厂房、辅助用房、研发楼等，建设采用熔化炉、冷室压铸机、低压铸造机、锻造机、旋压机、热处理炉、抛丸机、数控机床、清洗线、喷涂线等设备生产汽车铝合金压铸件，配套的光谱仪、</t>
    </r>
    <r>
      <rPr>
        <sz val="12"/>
        <rFont val="Times New Roman"/>
        <charset val="134"/>
      </rPr>
      <t>X</t>
    </r>
    <r>
      <rPr>
        <sz val="12"/>
        <rFont val="仿宋_GB2312"/>
        <charset val="134"/>
      </rPr>
      <t>光机、金相仪、拉伸仪、三坐标、硬度计等试验检测设备，以及除尘、废水废气处理设施，形成年产</t>
    </r>
    <r>
      <rPr>
        <sz val="12"/>
        <rFont val="Times New Roman"/>
        <charset val="134"/>
      </rPr>
      <t>28000</t>
    </r>
    <r>
      <rPr>
        <sz val="12"/>
        <rFont val="仿宋_GB2312"/>
        <charset val="134"/>
      </rPr>
      <t>吨铝合金压铸件的规模。</t>
    </r>
  </si>
  <si>
    <r>
      <rPr>
        <sz val="12"/>
        <rFont val="仿宋_GB2312"/>
        <charset val="134"/>
      </rPr>
      <t>已完成项目的可行性研究、签署投资协议，项目用地已选定在花岭工业园，约</t>
    </r>
    <r>
      <rPr>
        <sz val="12"/>
        <rFont val="Times New Roman"/>
        <charset val="134"/>
      </rPr>
      <t>150</t>
    </r>
    <r>
      <rPr>
        <sz val="12"/>
        <rFont val="仿宋_GB2312"/>
        <charset val="134"/>
      </rPr>
      <t>亩。</t>
    </r>
  </si>
  <si>
    <r>
      <rPr>
        <sz val="12"/>
        <rFont val="仿宋_GB2312"/>
        <charset val="134"/>
      </rPr>
      <t>柳州澳多汽车电子有限公司</t>
    </r>
  </si>
  <si>
    <r>
      <rPr>
        <sz val="12"/>
        <rFont val="仿宋_GB2312"/>
        <charset val="134"/>
      </rPr>
      <t>柳州澳多电子年产</t>
    </r>
    <r>
      <rPr>
        <sz val="12"/>
        <rFont val="Times New Roman"/>
        <charset val="134"/>
      </rPr>
      <t>100</t>
    </r>
    <r>
      <rPr>
        <sz val="12"/>
        <rFont val="仿宋_GB2312"/>
        <charset val="134"/>
      </rPr>
      <t>万套汽车电子零部件产品项目</t>
    </r>
  </si>
  <si>
    <r>
      <rPr>
        <sz val="12"/>
        <rFont val="仿宋_GB2312"/>
        <charset val="134"/>
      </rPr>
      <t>一期主要生产汽车车身控制器、一键启动（</t>
    </r>
    <r>
      <rPr>
        <sz val="12"/>
        <rFont val="Times New Roman"/>
        <charset val="134"/>
      </rPr>
      <t>PEPS</t>
    </r>
    <r>
      <rPr>
        <sz val="12"/>
        <rFont val="仿宋_GB2312"/>
        <charset val="134"/>
      </rPr>
      <t>）系统、舒适进入系统、手机控车系统、电动尾门系统、脚踢感应尾箱开启系统；二期主要扩大公司生产规模、技术创新，加大对研发中心项目的投入，主要研发与生产汽车自动离合器、智能刹车系统、智能液晶钥匙及车联网电子产品。项目达产后，预计形成年产</t>
    </r>
    <r>
      <rPr>
        <sz val="12"/>
        <rFont val="Times New Roman"/>
        <charset val="134"/>
      </rPr>
      <t>100</t>
    </r>
    <r>
      <rPr>
        <sz val="12"/>
        <rFont val="仿宋_GB2312"/>
        <charset val="134"/>
      </rPr>
      <t>万套的规模。</t>
    </r>
  </si>
  <si>
    <r>
      <rPr>
        <sz val="12"/>
        <rFont val="仿宋_GB2312"/>
        <charset val="134"/>
      </rPr>
      <t>正在进行前期规划，预计</t>
    </r>
    <r>
      <rPr>
        <sz val="12"/>
        <rFont val="Times New Roman"/>
        <charset val="134"/>
      </rPr>
      <t>2020</t>
    </r>
    <r>
      <rPr>
        <sz val="12"/>
        <rFont val="仿宋_GB2312"/>
        <charset val="134"/>
      </rPr>
      <t>年</t>
    </r>
    <r>
      <rPr>
        <sz val="12"/>
        <rFont val="Times New Roman"/>
        <charset val="134"/>
      </rPr>
      <t>2</t>
    </r>
    <r>
      <rPr>
        <sz val="12"/>
        <rFont val="仿宋_GB2312"/>
        <charset val="134"/>
      </rPr>
      <t>月开始建设厂房主体</t>
    </r>
  </si>
  <si>
    <r>
      <rPr>
        <sz val="12"/>
        <rFont val="仿宋_GB2312"/>
        <charset val="134"/>
      </rPr>
      <t>方盛车桥（柳州）有限公司</t>
    </r>
  </si>
  <si>
    <r>
      <rPr>
        <sz val="12"/>
        <rFont val="仿宋_GB2312"/>
        <charset val="134"/>
      </rPr>
      <t>低地板大型客车桥齿轮产业化项目</t>
    </r>
  </si>
  <si>
    <r>
      <rPr>
        <sz val="12"/>
        <rFont val="仿宋_GB2312"/>
        <charset val="134"/>
      </rPr>
      <t>项目用地</t>
    </r>
    <r>
      <rPr>
        <sz val="12"/>
        <rFont val="Times New Roman"/>
        <charset val="134"/>
      </rPr>
      <t>60</t>
    </r>
    <r>
      <rPr>
        <sz val="12"/>
        <rFont val="仿宋_GB2312"/>
        <charset val="134"/>
      </rPr>
      <t>亩，新建</t>
    </r>
    <r>
      <rPr>
        <sz val="12"/>
        <rFont val="Times New Roman"/>
        <charset val="134"/>
      </rPr>
      <t>1.3</t>
    </r>
    <r>
      <rPr>
        <sz val="12"/>
        <rFont val="仿宋_GB2312"/>
        <charset val="134"/>
      </rPr>
      <t>万</t>
    </r>
    <r>
      <rPr>
        <sz val="12"/>
        <rFont val="宋体"/>
        <charset val="134"/>
      </rPr>
      <t>㎡</t>
    </r>
    <r>
      <rPr>
        <sz val="12"/>
        <rFont val="仿宋_GB2312"/>
        <charset val="134"/>
      </rPr>
      <t>厂房及配套设施，新增数控车床、数控滚齿机、螺旋锥齿轮磨齿机、数控外圆磨床等设备，形成年产</t>
    </r>
    <r>
      <rPr>
        <sz val="12"/>
        <rFont val="Times New Roman"/>
        <charset val="134"/>
      </rPr>
      <t>6</t>
    </r>
    <r>
      <rPr>
        <sz val="12"/>
        <rFont val="仿宋_GB2312"/>
        <charset val="134"/>
      </rPr>
      <t>万套低地板大型客车桥齿轮零件的生产能力。属于</t>
    </r>
    <r>
      <rPr>
        <sz val="12"/>
        <rFont val="Times New Roman"/>
        <charset val="134"/>
      </rPr>
      <t>2018</t>
    </r>
    <r>
      <rPr>
        <sz val="12"/>
        <rFont val="仿宋_GB2312"/>
        <charset val="134"/>
      </rPr>
      <t>年国家重点支持的噶新技术领域目录之汽车关键零部件技术，项目实施可实现从售后</t>
    </r>
    <r>
      <rPr>
        <sz val="12"/>
        <rFont val="Times New Roman"/>
        <charset val="134"/>
      </rPr>
      <t>--</t>
    </r>
    <r>
      <rPr>
        <sz val="12"/>
        <rFont val="仿宋_GB2312"/>
        <charset val="134"/>
      </rPr>
      <t>优化设计</t>
    </r>
    <r>
      <rPr>
        <sz val="12"/>
        <rFont val="Times New Roman"/>
        <charset val="134"/>
      </rPr>
      <t>--</t>
    </r>
    <r>
      <rPr>
        <sz val="12"/>
        <rFont val="仿宋_GB2312"/>
        <charset val="134"/>
      </rPr>
      <t>制造</t>
    </r>
    <r>
      <rPr>
        <sz val="12"/>
        <rFont val="Times New Roman"/>
        <charset val="134"/>
      </rPr>
      <t>--</t>
    </r>
    <r>
      <rPr>
        <sz val="12"/>
        <rFont val="仿宋_GB2312"/>
        <charset val="134"/>
      </rPr>
      <t>检测</t>
    </r>
    <r>
      <rPr>
        <sz val="12"/>
        <rFont val="Times New Roman"/>
        <charset val="134"/>
      </rPr>
      <t>--</t>
    </r>
    <r>
      <rPr>
        <sz val="12"/>
        <rFont val="仿宋_GB2312"/>
        <charset val="134"/>
      </rPr>
      <t>应用成果体现的闭环，并掌控齿轮的核心技术。</t>
    </r>
  </si>
  <si>
    <r>
      <rPr>
        <sz val="12"/>
        <color theme="1"/>
        <rFont val="仿宋_GB2312"/>
        <charset val="134"/>
      </rPr>
      <t>已完成项目厂房及配套设施的建设，正在推进项目设备购置及安装调试</t>
    </r>
  </si>
  <si>
    <r>
      <rPr>
        <sz val="12"/>
        <color theme="1"/>
        <rFont val="仿宋_GB2312"/>
        <charset val="134"/>
      </rPr>
      <t>方盛车桥（柳州）有限公司</t>
    </r>
  </si>
  <si>
    <r>
      <rPr>
        <sz val="12"/>
        <color theme="1"/>
        <rFont val="仿宋_GB2312"/>
        <charset val="134"/>
      </rPr>
      <t>国六重卡高效双联驱动桥研发及产业化</t>
    </r>
  </si>
  <si>
    <r>
      <rPr>
        <sz val="12"/>
        <color theme="1"/>
        <rFont val="仿宋_GB2312"/>
        <charset val="134"/>
      </rPr>
      <t>进行系统设计及核心部件优化验证，完成匹配</t>
    </r>
    <r>
      <rPr>
        <sz val="12"/>
        <color theme="1"/>
        <rFont val="Times New Roman"/>
        <charset val="134"/>
      </rPr>
      <t>360hp-520hp</t>
    </r>
    <r>
      <rPr>
        <sz val="12"/>
        <color theme="1"/>
        <rFont val="仿宋_GB2312"/>
        <charset val="134"/>
      </rPr>
      <t>国六重卡双联驱动桥产品的研发。研发完成后，匹配制造工艺、开发关键工艺技术，建设一条主减壳机加工线，一条轮毂机加工线、一条轮毂装配线</t>
    </r>
    <r>
      <rPr>
        <sz val="12"/>
        <color theme="1"/>
        <rFont val="Times New Roman"/>
        <charset val="134"/>
      </rPr>
      <t>,</t>
    </r>
    <r>
      <rPr>
        <sz val="12"/>
        <color theme="1"/>
        <rFont val="仿宋_GB2312"/>
        <charset val="134"/>
      </rPr>
      <t>实现高效重卡双联驱动桥桥总成产品产业化，达产后，预计实现年产</t>
    </r>
    <r>
      <rPr>
        <sz val="12"/>
        <color theme="1"/>
        <rFont val="Times New Roman"/>
        <charset val="134"/>
      </rPr>
      <t>10000</t>
    </r>
    <r>
      <rPr>
        <sz val="12"/>
        <color theme="1"/>
        <rFont val="仿宋_GB2312"/>
        <charset val="134"/>
      </rPr>
      <t>套驱动桥总成产品的生产能力</t>
    </r>
  </si>
  <si>
    <r>
      <rPr>
        <sz val="12"/>
        <color theme="1"/>
        <rFont val="仿宋_GB2312"/>
        <charset val="134"/>
      </rPr>
      <t>正在进行产品核心部件的整体方案设计及优化验证</t>
    </r>
  </si>
  <si>
    <r>
      <rPr>
        <sz val="12"/>
        <color theme="1"/>
        <rFont val="仿宋_GB2312"/>
        <charset val="134"/>
      </rPr>
      <t>柳州源创电喷技术有限公司</t>
    </r>
  </si>
  <si>
    <r>
      <rPr>
        <sz val="12"/>
        <color theme="1"/>
        <rFont val="仿宋_GB2312"/>
        <charset val="134"/>
      </rPr>
      <t>年产</t>
    </r>
    <r>
      <rPr>
        <sz val="12"/>
        <color theme="1"/>
        <rFont val="Times New Roman"/>
        <charset val="134"/>
      </rPr>
      <t>1000</t>
    </r>
    <r>
      <rPr>
        <sz val="12"/>
        <color theme="1"/>
        <rFont val="仿宋_GB2312"/>
        <charset val="134"/>
      </rPr>
      <t>万支电磁阀式喷油器、</t>
    </r>
    <r>
      <rPr>
        <sz val="12"/>
        <color theme="1"/>
        <rFont val="Times New Roman"/>
        <charset val="134"/>
      </rPr>
      <t>100</t>
    </r>
    <r>
      <rPr>
        <sz val="12"/>
        <color theme="1"/>
        <rFont val="仿宋_GB2312"/>
        <charset val="134"/>
      </rPr>
      <t>万套小型发动机电喷系统生产线建设</t>
    </r>
  </si>
  <si>
    <r>
      <rPr>
        <sz val="12"/>
        <color theme="1"/>
        <rFont val="仿宋_GB2312"/>
        <charset val="134"/>
      </rPr>
      <t>柳州市鱼峰区</t>
    </r>
  </si>
  <si>
    <r>
      <rPr>
        <sz val="12"/>
        <rFont val="仿宋_GB2312"/>
        <charset val="134"/>
      </rPr>
      <t>项目用地面积</t>
    </r>
    <r>
      <rPr>
        <sz val="12"/>
        <rFont val="Times New Roman"/>
        <charset val="134"/>
      </rPr>
      <t>52.24</t>
    </r>
    <r>
      <rPr>
        <sz val="12"/>
        <rFont val="仿宋_GB2312"/>
        <charset val="134"/>
      </rPr>
      <t>亩，总建筑面积</t>
    </r>
    <r>
      <rPr>
        <sz val="12"/>
        <rFont val="Times New Roman"/>
        <charset val="134"/>
      </rPr>
      <t>5.1</t>
    </r>
    <r>
      <rPr>
        <sz val="12"/>
        <rFont val="仿宋_GB2312"/>
        <charset val="134"/>
      </rPr>
      <t>万</t>
    </r>
    <r>
      <rPr>
        <sz val="12"/>
        <rFont val="Times New Roman"/>
        <charset val="134"/>
      </rPr>
      <t>m²</t>
    </r>
    <r>
      <rPr>
        <sz val="12"/>
        <rFont val="仿宋_GB2312"/>
        <charset val="134"/>
      </rPr>
      <t>。充分利用现有生产设施，通过厂房建设和新增购置及自制一批精密高效检测及生产设备进行，实现产能提升。项目实施完成后建成年产</t>
    </r>
    <r>
      <rPr>
        <sz val="12"/>
        <rFont val="Times New Roman"/>
        <charset val="134"/>
      </rPr>
      <t>1000</t>
    </r>
    <r>
      <rPr>
        <sz val="12"/>
        <rFont val="仿宋_GB2312"/>
        <charset val="134"/>
      </rPr>
      <t>万支电磁阀式喷油器生产线，年产</t>
    </r>
    <r>
      <rPr>
        <sz val="12"/>
        <rFont val="Times New Roman"/>
        <charset val="134"/>
      </rPr>
      <t>100</t>
    </r>
    <r>
      <rPr>
        <sz val="12"/>
        <rFont val="仿宋_GB2312"/>
        <charset val="134"/>
      </rPr>
      <t>万套小型发动机电喷系统生产线</t>
    </r>
  </si>
  <si>
    <t>2017-2022</t>
  </si>
  <si>
    <r>
      <rPr>
        <sz val="12"/>
        <rFont val="仿宋_GB2312"/>
        <charset val="134"/>
      </rPr>
      <t>完成小型发动机电喷系统研发，建设自动化装配生产线</t>
    </r>
  </si>
  <si>
    <r>
      <rPr>
        <sz val="12"/>
        <rFont val="仿宋_GB2312"/>
        <charset val="134"/>
      </rPr>
      <t>柳工铸件公司、柳机铸造公司</t>
    </r>
  </si>
  <si>
    <r>
      <rPr>
        <sz val="12"/>
        <rFont val="仿宋_GB2312"/>
        <charset val="134"/>
      </rPr>
      <t>汽车铸造件基地建设项目</t>
    </r>
  </si>
  <si>
    <r>
      <rPr>
        <sz val="12"/>
        <rFont val="仿宋_GB2312"/>
        <charset val="134"/>
      </rPr>
      <t>加大本市零部件企业技术改造力度，提升企业生产水平和能力，建设汽车铸造件生产基地。商用车大体积铸件由湖北、河南等地逐步转移到柳工铸件公司生产；精密铸件由湖北转移到柳机铸造公司生产</t>
    </r>
  </si>
  <si>
    <r>
      <rPr>
        <sz val="12"/>
        <rFont val="仿宋_GB2312"/>
        <charset val="134"/>
      </rPr>
      <t>柳州联合电子</t>
    </r>
  </si>
  <si>
    <r>
      <t>ECU</t>
    </r>
    <r>
      <rPr>
        <sz val="12"/>
        <rFont val="仿宋_GB2312"/>
        <charset val="134"/>
      </rPr>
      <t>、油轨、传感器总成强链工程项目</t>
    </r>
  </si>
  <si>
    <r>
      <rPr>
        <sz val="12"/>
        <rFont val="仿宋_GB2312"/>
        <charset val="134"/>
      </rPr>
      <t>油轨已由马瑞利汽车电子转为柳州联合电子供应，</t>
    </r>
    <r>
      <rPr>
        <sz val="12"/>
        <rFont val="Times New Roman"/>
        <charset val="134"/>
      </rPr>
      <t>ECU</t>
    </r>
    <r>
      <rPr>
        <sz val="12"/>
        <rFont val="仿宋_GB2312"/>
        <charset val="134"/>
      </rPr>
      <t>、传感器总成计划</t>
    </r>
    <r>
      <rPr>
        <sz val="12"/>
        <rFont val="Times New Roman"/>
        <charset val="134"/>
      </rPr>
      <t>2020</t>
    </r>
    <r>
      <rPr>
        <sz val="12"/>
        <rFont val="仿宋_GB2312"/>
        <charset val="134"/>
      </rPr>
      <t>年</t>
    </r>
    <r>
      <rPr>
        <sz val="12"/>
        <rFont val="Times New Roman"/>
        <charset val="134"/>
      </rPr>
      <t>6</t>
    </r>
    <r>
      <rPr>
        <sz val="12"/>
        <rFont val="仿宋_GB2312"/>
        <charset val="134"/>
      </rPr>
      <t>月由大陆汽车电子、德尔福转为柳州联合电子供应</t>
    </r>
  </si>
  <si>
    <r>
      <rPr>
        <sz val="12"/>
        <rFont val="仿宋_GB2312"/>
        <charset val="134"/>
      </rPr>
      <t>柳州杰诺瑞</t>
    </r>
  </si>
  <si>
    <r>
      <rPr>
        <sz val="12"/>
        <rFont val="仿宋_GB2312"/>
        <charset val="134"/>
      </rPr>
      <t>汽车发电机强链工程项目</t>
    </r>
  </si>
  <si>
    <r>
      <rPr>
        <sz val="12"/>
        <rFont val="仿宋_GB2312"/>
        <charset val="134"/>
      </rPr>
      <t>武汉博格华纳生产的发电机转为柳州杰诺瑞供应，建设发电机生产线</t>
    </r>
  </si>
  <si>
    <r>
      <rPr>
        <sz val="12"/>
        <rFont val="仿宋_GB2312"/>
        <charset val="134"/>
      </rPr>
      <t>柳州银兴车轮</t>
    </r>
  </si>
  <si>
    <r>
      <rPr>
        <sz val="12"/>
        <rFont val="仿宋_GB2312"/>
        <charset val="134"/>
      </rPr>
      <t>汽车车辆钢圈强链工程项目</t>
    </r>
  </si>
  <si>
    <r>
      <rPr>
        <sz val="12"/>
        <rFont val="仿宋_GB2312"/>
        <charset val="134"/>
      </rPr>
      <t>东风车轮生产的钢圈转为柳州银兴车轮供应，建设钢圈生产线</t>
    </r>
  </si>
  <si>
    <r>
      <rPr>
        <sz val="12"/>
        <rFont val="仿宋_GB2312"/>
        <charset val="134"/>
      </rPr>
      <t>柳州日高滤清器公司</t>
    </r>
  </si>
  <si>
    <r>
      <rPr>
        <sz val="12"/>
        <rFont val="仿宋_GB2312"/>
        <charset val="134"/>
      </rPr>
      <t>汽车滤清器强链工程项目</t>
    </r>
  </si>
  <si>
    <r>
      <rPr>
        <sz val="12"/>
        <rFont val="仿宋_GB2312"/>
        <charset val="134"/>
      </rPr>
      <t>曼胡默尔生产的钢圈额转给柳州日高滤清器公司供应，建设汽车滤清器生产线</t>
    </r>
  </si>
  <si>
    <r>
      <rPr>
        <sz val="12"/>
        <rFont val="仿宋_GB2312"/>
        <charset val="134"/>
      </rPr>
      <t>柳州成华</t>
    </r>
  </si>
  <si>
    <r>
      <rPr>
        <sz val="12"/>
        <rFont val="仿宋_GB2312"/>
        <charset val="134"/>
      </rPr>
      <t>手柄、开关、车轮装饰盖、门板强链工程项目</t>
    </r>
  </si>
  <si>
    <r>
      <rPr>
        <sz val="12"/>
        <rFont val="仿宋_GB2312"/>
        <charset val="134"/>
      </rPr>
      <t>由武汉成华生产的手柄、开关、车轮装饰盖、门板转为柳州成华本地化供应</t>
    </r>
  </si>
  <si>
    <r>
      <rPr>
        <b/>
        <sz val="14"/>
        <rFont val="仿宋_GB2312"/>
        <charset val="134"/>
      </rPr>
      <t>四、招商引资项目</t>
    </r>
  </si>
  <si>
    <r>
      <rPr>
        <sz val="12"/>
        <rFont val="仿宋_GB2312"/>
        <charset val="134"/>
      </rPr>
      <t>国轩高科股份有限公司</t>
    </r>
  </si>
  <si>
    <r>
      <t>10GWh</t>
    </r>
    <r>
      <rPr>
        <sz val="12"/>
        <rFont val="仿宋_GB2312"/>
        <charset val="134"/>
      </rPr>
      <t>的动力电池生产基地</t>
    </r>
  </si>
  <si>
    <r>
      <rPr>
        <sz val="12"/>
        <rFont val="仿宋_GB2312"/>
        <charset val="134"/>
      </rPr>
      <t>总用地</t>
    </r>
    <r>
      <rPr>
        <sz val="12"/>
        <rFont val="Times New Roman"/>
        <charset val="134"/>
      </rPr>
      <t>400</t>
    </r>
    <r>
      <rPr>
        <sz val="12"/>
        <rFont val="仿宋_GB2312"/>
        <charset val="134"/>
      </rPr>
      <t>亩，项目达产后实现总产值</t>
    </r>
    <r>
      <rPr>
        <sz val="12"/>
        <rFont val="Times New Roman"/>
        <charset val="134"/>
      </rPr>
      <t>100</t>
    </r>
    <r>
      <rPr>
        <sz val="12"/>
        <rFont val="仿宋_GB2312"/>
        <charset val="134"/>
      </rPr>
      <t>亿元，利税</t>
    </r>
    <r>
      <rPr>
        <sz val="12"/>
        <rFont val="Times New Roman"/>
        <charset val="134"/>
      </rPr>
      <t>12</t>
    </r>
    <r>
      <rPr>
        <sz val="12"/>
        <rFont val="仿宋_GB2312"/>
        <charset val="134"/>
      </rPr>
      <t>亿元。项目分两期建设，一期用地</t>
    </r>
    <r>
      <rPr>
        <sz val="12"/>
        <rFont val="Times New Roman"/>
        <charset val="134"/>
      </rPr>
      <t>200</t>
    </r>
    <r>
      <rPr>
        <sz val="12"/>
        <rFont val="仿宋_GB2312"/>
        <charset val="134"/>
      </rPr>
      <t>亩，总投资</t>
    </r>
    <r>
      <rPr>
        <sz val="12"/>
        <rFont val="Times New Roman"/>
        <charset val="134"/>
      </rPr>
      <t>30</t>
    </r>
    <r>
      <rPr>
        <sz val="12"/>
        <rFont val="仿宋_GB2312"/>
        <charset val="134"/>
      </rPr>
      <t>亿元，其中设备投资约</t>
    </r>
    <r>
      <rPr>
        <sz val="12"/>
        <rFont val="Times New Roman"/>
        <charset val="134"/>
      </rPr>
      <t>12-13</t>
    </r>
    <r>
      <rPr>
        <sz val="12"/>
        <rFont val="仿宋_GB2312"/>
        <charset val="134"/>
      </rPr>
      <t>亿，以政企合作方式实施（其中企业投资</t>
    </r>
    <r>
      <rPr>
        <sz val="12"/>
        <rFont val="Times New Roman"/>
        <charset val="134"/>
      </rPr>
      <t>18</t>
    </r>
    <r>
      <rPr>
        <sz val="12"/>
        <rFont val="仿宋_GB2312"/>
        <charset val="134"/>
      </rPr>
      <t>亿元，政府资金投资</t>
    </r>
    <r>
      <rPr>
        <sz val="12"/>
        <rFont val="Times New Roman"/>
        <charset val="134"/>
      </rPr>
      <t>12</t>
    </r>
    <r>
      <rPr>
        <sz val="12"/>
        <rFont val="仿宋_GB2312"/>
        <charset val="134"/>
      </rPr>
      <t>亿元），形成</t>
    </r>
    <r>
      <rPr>
        <sz val="12"/>
        <rFont val="Times New Roman"/>
        <charset val="134"/>
      </rPr>
      <t>5GWh</t>
    </r>
    <r>
      <rPr>
        <sz val="12"/>
        <rFont val="仿宋_GB2312"/>
        <charset val="134"/>
      </rPr>
      <t>动力电池产能；二期用地</t>
    </r>
    <r>
      <rPr>
        <sz val="12"/>
        <rFont val="Times New Roman"/>
        <charset val="134"/>
      </rPr>
      <t>200</t>
    </r>
    <r>
      <rPr>
        <sz val="12"/>
        <rFont val="仿宋_GB2312"/>
        <charset val="134"/>
      </rPr>
      <t>亩，投资</t>
    </r>
    <r>
      <rPr>
        <sz val="12"/>
        <rFont val="Times New Roman"/>
        <charset val="134"/>
      </rPr>
      <t>20</t>
    </r>
    <r>
      <rPr>
        <sz val="12"/>
        <rFont val="仿宋_GB2312"/>
        <charset val="134"/>
      </rPr>
      <t>亿元，新增</t>
    </r>
    <r>
      <rPr>
        <sz val="12"/>
        <rFont val="Times New Roman"/>
        <charset val="134"/>
      </rPr>
      <t>5GWh</t>
    </r>
    <r>
      <rPr>
        <sz val="12"/>
        <rFont val="仿宋_GB2312"/>
        <charset val="134"/>
      </rPr>
      <t>累计实现</t>
    </r>
    <r>
      <rPr>
        <sz val="12"/>
        <rFont val="Times New Roman"/>
        <charset val="134"/>
      </rPr>
      <t>10GWh</t>
    </r>
    <r>
      <rPr>
        <sz val="12"/>
        <rFont val="仿宋_GB2312"/>
        <charset val="134"/>
      </rPr>
      <t>动力电池产能。总投资</t>
    </r>
    <r>
      <rPr>
        <sz val="12"/>
        <rFont val="Times New Roman"/>
        <charset val="134"/>
      </rPr>
      <t>50</t>
    </r>
    <r>
      <rPr>
        <sz val="12"/>
        <rFont val="仿宋_GB2312"/>
        <charset val="134"/>
      </rPr>
      <t>亿元</t>
    </r>
  </si>
  <si>
    <r>
      <rPr>
        <sz val="12"/>
        <rFont val="仿宋_GB2312"/>
        <charset val="134"/>
      </rPr>
      <t>前期阶段</t>
    </r>
  </si>
  <si>
    <r>
      <rPr>
        <sz val="12"/>
        <rFont val="仿宋_GB2312"/>
        <charset val="134"/>
      </rPr>
      <t>爱柯迪（柳州）科技产业有限公司</t>
    </r>
  </si>
  <si>
    <r>
      <rPr>
        <sz val="12"/>
        <rFont val="仿宋_GB2312"/>
        <charset val="134"/>
      </rPr>
      <t>汽车轻量化铝合金精密压铸件</t>
    </r>
  </si>
  <si>
    <r>
      <rPr>
        <sz val="12"/>
        <rFont val="仿宋_GB2312"/>
        <charset val="134"/>
      </rPr>
      <t>总建筑面积约</t>
    </r>
    <r>
      <rPr>
        <sz val="12"/>
        <rFont val="Times New Roman"/>
        <charset val="134"/>
      </rPr>
      <t>66818</t>
    </r>
    <r>
      <rPr>
        <sz val="12"/>
        <rFont val="仿宋_GB2312"/>
        <charset val="134"/>
      </rPr>
      <t>平方米，购置熔炼炉、压铸机、机器人、加工中心、数控车床等加工生产设备约</t>
    </r>
    <r>
      <rPr>
        <sz val="12"/>
        <rFont val="Times New Roman"/>
        <charset val="134"/>
      </rPr>
      <t>300</t>
    </r>
    <r>
      <rPr>
        <sz val="12"/>
        <rFont val="仿宋_GB2312"/>
        <charset val="134"/>
      </rPr>
      <t>台（套）</t>
    </r>
  </si>
  <si>
    <r>
      <rPr>
        <sz val="12"/>
        <rFont val="仿宋_GB2312"/>
        <charset val="134"/>
      </rPr>
      <t>柳州奥兴汽配制造有限公司</t>
    </r>
  </si>
  <si>
    <r>
      <rPr>
        <sz val="12"/>
        <rFont val="仿宋_GB2312"/>
        <charset val="134"/>
      </rPr>
      <t>汽车变速器壳体等铝合金零部件高压铸造项目</t>
    </r>
  </si>
  <si>
    <r>
      <rPr>
        <sz val="12"/>
        <rFont val="仿宋_GB2312"/>
        <charset val="134"/>
      </rPr>
      <t>建设汽车变速器壳体等铝合金零部件高压铸造厂房及生产线</t>
    </r>
  </si>
  <si>
    <r>
      <rPr>
        <sz val="12"/>
        <rFont val="仿宋_GB2312"/>
        <charset val="134"/>
      </rPr>
      <t>待定</t>
    </r>
  </si>
  <si>
    <r>
      <rPr>
        <sz val="12"/>
        <rFont val="仿宋_GB2312"/>
        <charset val="134"/>
      </rPr>
      <t>发动机涡轮增压器补链工程项目</t>
    </r>
  </si>
  <si>
    <r>
      <rPr>
        <sz val="12"/>
        <rFont val="仿宋_GB2312"/>
        <charset val="134"/>
      </rPr>
      <t>原发动机涡轮增压器由武汉霍尼韦尔供应，计划引入宁波威福电子本地化生产，填补等本地零部件生产空白，进一步拓展本地生产零部件种类</t>
    </r>
  </si>
  <si>
    <r>
      <rPr>
        <sz val="12"/>
        <rFont val="仿宋_GB2312"/>
        <charset val="134"/>
      </rPr>
      <t>商用车变速器补链工程项目</t>
    </r>
  </si>
  <si>
    <r>
      <rPr>
        <sz val="12"/>
        <rFont val="仿宋_GB2312"/>
        <charset val="134"/>
      </rPr>
      <t>计划引入西安法士特本地化生产商用车变速器</t>
    </r>
  </si>
  <si>
    <r>
      <rPr>
        <sz val="12"/>
        <rFont val="仿宋_GB2312"/>
        <charset val="134"/>
      </rPr>
      <t>新能源电池补链工程项目</t>
    </r>
  </si>
  <si>
    <r>
      <rPr>
        <sz val="12"/>
        <rFont val="仿宋_GB2312"/>
        <charset val="134"/>
      </rPr>
      <t>上汽通用五菱计划</t>
    </r>
    <r>
      <rPr>
        <sz val="12"/>
        <rFont val="Times New Roman"/>
        <charset val="134"/>
      </rPr>
      <t>2020</t>
    </r>
    <r>
      <rPr>
        <sz val="12"/>
        <rFont val="仿宋_GB2312"/>
        <charset val="134"/>
      </rPr>
      <t>年引入国轩高科本地化生产，东风柳汽计划</t>
    </r>
    <r>
      <rPr>
        <sz val="12"/>
        <rFont val="Times New Roman"/>
        <charset val="134"/>
      </rPr>
      <t>2021</t>
    </r>
    <r>
      <rPr>
        <sz val="12"/>
        <rFont val="仿宋_GB2312"/>
        <charset val="134"/>
      </rPr>
      <t>年引入欣旺达本地化生产新能源汽车电池</t>
    </r>
  </si>
  <si>
    <r>
      <rPr>
        <sz val="12"/>
        <rFont val="仿宋_GB2312"/>
        <charset val="134"/>
      </rPr>
      <t>汽车多媒体补链工程工程项目</t>
    </r>
  </si>
  <si>
    <r>
      <rPr>
        <sz val="12"/>
        <rFont val="仿宋_GB2312"/>
        <charset val="134"/>
      </rPr>
      <t>计划</t>
    </r>
    <r>
      <rPr>
        <sz val="12"/>
        <rFont val="Times New Roman"/>
        <charset val="134"/>
      </rPr>
      <t>2020</t>
    </r>
    <r>
      <rPr>
        <sz val="12"/>
        <rFont val="仿宋_GB2312"/>
        <charset val="134"/>
      </rPr>
      <t>年引入上海博泰、惠州德赛西威本地化生产汽车多媒体零部件</t>
    </r>
  </si>
  <si>
    <r>
      <rPr>
        <sz val="12"/>
        <rFont val="仿宋_GB2312"/>
        <charset val="134"/>
      </rPr>
      <t>东风柳汽减震器补链工程项目</t>
    </r>
  </si>
  <si>
    <r>
      <rPr>
        <sz val="12"/>
        <rFont val="仿宋_GB2312"/>
        <charset val="134"/>
      </rPr>
      <t>计划</t>
    </r>
    <r>
      <rPr>
        <sz val="12"/>
        <rFont val="Times New Roman"/>
        <charset val="134"/>
      </rPr>
      <t>2020</t>
    </r>
    <r>
      <rPr>
        <sz val="12"/>
        <rFont val="仿宋_GB2312"/>
        <charset val="134"/>
      </rPr>
      <t>年引入宁江山川、山东美晨本地化生产东风柳汽减震器</t>
    </r>
  </si>
  <si>
    <r>
      <rPr>
        <sz val="12"/>
        <rFont val="仿宋_GB2312"/>
        <charset val="134"/>
      </rPr>
      <t>商用车板簧补链工程项目</t>
    </r>
  </si>
  <si>
    <r>
      <rPr>
        <sz val="12"/>
        <rFont val="仿宋_GB2312"/>
        <charset val="134"/>
      </rPr>
      <t>计划</t>
    </r>
    <r>
      <rPr>
        <sz val="12"/>
        <rFont val="Times New Roman"/>
        <charset val="134"/>
      </rPr>
      <t>2020</t>
    </r>
    <r>
      <rPr>
        <sz val="12"/>
        <rFont val="仿宋_GB2312"/>
        <charset val="134"/>
      </rPr>
      <t>年引入昆明方大春鹰本地化生产商用车板簧</t>
    </r>
  </si>
  <si>
    <r>
      <rPr>
        <sz val="12"/>
        <rFont val="仿宋_GB2312"/>
        <charset val="134"/>
      </rPr>
      <t>东风柳汽前轴、转向节补链工程项目</t>
    </r>
  </si>
  <si>
    <r>
      <rPr>
        <sz val="12"/>
        <rFont val="仿宋_GB2312"/>
        <charset val="134"/>
      </rPr>
      <t>计划</t>
    </r>
    <r>
      <rPr>
        <sz val="12"/>
        <rFont val="Times New Roman"/>
        <charset val="134"/>
      </rPr>
      <t>2020</t>
    </r>
    <r>
      <rPr>
        <sz val="12"/>
        <rFont val="仿宋_GB2312"/>
        <charset val="134"/>
      </rPr>
      <t>年引入湖北三环集团本地化生产东风柳汽前轴、转向节</t>
    </r>
  </si>
  <si>
    <r>
      <rPr>
        <sz val="12"/>
        <rFont val="仿宋_GB2312"/>
        <charset val="134"/>
      </rPr>
      <t>芯片突破工程项目</t>
    </r>
  </si>
  <si>
    <r>
      <rPr>
        <sz val="12"/>
        <rFont val="仿宋_GB2312"/>
        <charset val="134"/>
      </rPr>
      <t>针对市级层面招商难度较大的关键零部件，积极争取自治区支持，由自治区领导带队，加大关键零部件招商力度。计划重点引入北大飓芯、深圳原智芯科技、深圳曦华等企业。</t>
    </r>
  </si>
  <si>
    <r>
      <rPr>
        <sz val="12"/>
        <rFont val="仿宋_GB2312"/>
        <charset val="134"/>
      </rPr>
      <t>显示屏、雷达、摄像头等智能网联汽车部件突破工程项目</t>
    </r>
  </si>
  <si>
    <r>
      <rPr>
        <sz val="12"/>
        <rFont val="仿宋_GB2312"/>
        <charset val="134"/>
      </rPr>
      <t>显示屏、雷达、摄像头等智能网联汽车部件：计划重点引入海康威视、浙江大华等企业。</t>
    </r>
  </si>
  <si>
    <r>
      <rPr>
        <sz val="12"/>
        <rFont val="仿宋_GB2312"/>
        <charset val="134"/>
      </rPr>
      <t>电容、电阻、接插件等电子元器件突破工程项目</t>
    </r>
  </si>
  <si>
    <r>
      <rPr>
        <sz val="12"/>
        <rFont val="仿宋_GB2312"/>
        <charset val="134"/>
      </rPr>
      <t>电容、电阻、接插件等电子元器件：主要由位于德国、美国、马来西亚等国家的</t>
    </r>
    <r>
      <rPr>
        <sz val="12"/>
        <rFont val="Times New Roman"/>
        <charset val="134"/>
      </rPr>
      <t>300</t>
    </r>
    <r>
      <rPr>
        <sz val="12"/>
        <rFont val="仿宋_GB2312"/>
        <charset val="134"/>
      </rPr>
      <t>多家供应商供应。计划引入相关企业进行本地化生产</t>
    </r>
  </si>
  <si>
    <r>
      <rPr>
        <sz val="12"/>
        <rFont val="仿宋_GB2312"/>
        <charset val="134"/>
      </rPr>
      <t>电磁阀突破工程项目</t>
    </r>
  </si>
  <si>
    <r>
      <rPr>
        <sz val="12"/>
        <rFont val="仿宋_GB2312"/>
        <charset val="134"/>
      </rPr>
      <t>电磁阀：主要由美国、法国等地供应商配套。计划引入相关企业进行本地化生产</t>
    </r>
  </si>
  <si>
    <r>
      <rPr>
        <b/>
        <sz val="14"/>
        <rFont val="仿宋_GB2312"/>
        <charset val="134"/>
      </rPr>
      <t>五、产业链后端项目</t>
    </r>
  </si>
  <si>
    <r>
      <t>SGMW</t>
    </r>
    <r>
      <rPr>
        <sz val="12"/>
        <rFont val="仿宋_GB2312"/>
        <charset val="134"/>
      </rPr>
      <t>出行服务平台</t>
    </r>
  </si>
  <si>
    <r>
      <rPr>
        <sz val="12"/>
        <rFont val="仿宋_GB2312"/>
        <charset val="134"/>
      </rPr>
      <t>柳州</t>
    </r>
  </si>
  <si>
    <r>
      <rPr>
        <sz val="12"/>
        <rFont val="仿宋_GB2312"/>
        <charset val="134"/>
      </rPr>
      <t>联合上汽集团、结合广西汽车产业环境，发挥</t>
    </r>
    <r>
      <rPr>
        <sz val="12"/>
        <rFont val="Times New Roman"/>
        <charset val="134"/>
      </rPr>
      <t>SGMW</t>
    </r>
    <r>
      <rPr>
        <sz val="12"/>
        <rFont val="仿宋_GB2312"/>
        <charset val="134"/>
      </rPr>
      <t>在汽车产业链高新技术领域的经验和成果，设立出行服务平台，</t>
    </r>
    <r>
      <rPr>
        <sz val="12"/>
        <rFont val="Times New Roman"/>
        <charset val="134"/>
      </rPr>
      <t>5</t>
    </r>
    <r>
      <rPr>
        <sz val="12"/>
        <rFont val="仿宋_GB2312"/>
        <charset val="134"/>
      </rPr>
      <t>年内逐步布局三大领域，分别是：</t>
    </r>
    <r>
      <rPr>
        <sz val="12"/>
        <rFont val="Times New Roman"/>
        <charset val="134"/>
      </rPr>
      <t xml:space="preserve">
</t>
    </r>
    <r>
      <rPr>
        <sz val="12"/>
        <rFont val="仿宋_GB2312"/>
        <charset val="134"/>
      </rPr>
      <t>智能出行服务：包括共享汽车、融资租赁租、长短租、网约车及新商业模式（电商）</t>
    </r>
    <r>
      <rPr>
        <sz val="12"/>
        <rFont val="Times New Roman"/>
        <charset val="134"/>
      </rPr>
      <t xml:space="preserve">
</t>
    </r>
    <r>
      <rPr>
        <sz val="12"/>
        <rFont val="仿宋_GB2312"/>
        <charset val="134"/>
      </rPr>
      <t>传统汽车出行：包括二手车及出口、汽车保险、汽车金融等汽车后市场</t>
    </r>
    <r>
      <rPr>
        <sz val="12"/>
        <rFont val="Times New Roman"/>
        <charset val="134"/>
      </rPr>
      <t xml:space="preserve">
</t>
    </r>
    <r>
      <rPr>
        <sz val="12"/>
        <rFont val="仿宋_GB2312"/>
        <charset val="134"/>
      </rPr>
      <t>出行生态服务：包括充电桩</t>
    </r>
    <r>
      <rPr>
        <sz val="12"/>
        <rFont val="Times New Roman"/>
        <charset val="134"/>
      </rPr>
      <t>/</t>
    </r>
    <r>
      <rPr>
        <sz val="12"/>
        <rFont val="仿宋_GB2312"/>
        <charset val="134"/>
      </rPr>
      <t>电池、智能制造、智能网联、</t>
    </r>
    <r>
      <rPr>
        <sz val="12"/>
        <rFont val="Times New Roman"/>
        <charset val="134"/>
      </rPr>
      <t>5G</t>
    </r>
    <r>
      <rPr>
        <sz val="12"/>
        <rFont val="仿宋_GB2312"/>
        <charset val="134"/>
      </rPr>
      <t>等其他创新业务</t>
    </r>
  </si>
  <si>
    <r>
      <rPr>
        <sz val="12"/>
        <rFont val="仿宋_GB2312"/>
        <charset val="134"/>
      </rPr>
      <t>国际化战略转型升级项目</t>
    </r>
  </si>
  <si>
    <r>
      <rPr>
        <sz val="12"/>
        <rFont val="仿宋_GB2312"/>
        <charset val="134"/>
      </rPr>
      <t>围绕</t>
    </r>
    <r>
      <rPr>
        <sz val="12"/>
        <rFont val="Times New Roman"/>
        <charset val="134"/>
      </rPr>
      <t xml:space="preserve"> “</t>
    </r>
    <r>
      <rPr>
        <sz val="12"/>
        <rFont val="仿宋_GB2312"/>
        <charset val="134"/>
      </rPr>
      <t>整车出口、散件组装、整车基地建设</t>
    </r>
    <r>
      <rPr>
        <sz val="12"/>
        <rFont val="Times New Roman"/>
        <charset val="134"/>
      </rPr>
      <t>”</t>
    </r>
    <r>
      <rPr>
        <sz val="12"/>
        <rFont val="仿宋_GB2312"/>
        <charset val="134"/>
      </rPr>
      <t>三条主线，通过多元化多渠道立体方式实现公司的国际化战略。</t>
    </r>
    <r>
      <rPr>
        <sz val="12"/>
        <rFont val="Times New Roman"/>
        <charset val="134"/>
      </rPr>
      <t xml:space="preserve">
1.</t>
    </r>
    <r>
      <rPr>
        <sz val="12"/>
        <rFont val="仿宋_GB2312"/>
        <charset val="134"/>
      </rPr>
      <t>整车出口：进一步在东南亚导入</t>
    </r>
    <r>
      <rPr>
        <sz val="12"/>
        <rFont val="Times New Roman"/>
        <charset val="134"/>
      </rPr>
      <t>N300</t>
    </r>
    <r>
      <rPr>
        <sz val="12"/>
        <rFont val="仿宋_GB2312"/>
        <charset val="134"/>
      </rPr>
      <t>系列客</t>
    </r>
    <r>
      <rPr>
        <sz val="12"/>
        <rFont val="Times New Roman"/>
        <charset val="134"/>
      </rPr>
      <t>/</t>
    </r>
    <r>
      <rPr>
        <sz val="12"/>
        <rFont val="仿宋_GB2312"/>
        <charset val="134"/>
      </rPr>
      <t>货车、</t>
    </r>
    <r>
      <rPr>
        <sz val="12"/>
        <rFont val="Times New Roman"/>
        <charset val="134"/>
      </rPr>
      <t>N350P</t>
    </r>
    <r>
      <rPr>
        <sz val="12"/>
        <rFont val="仿宋_GB2312"/>
        <charset val="134"/>
      </rPr>
      <t>、</t>
    </r>
    <r>
      <rPr>
        <sz val="12"/>
        <rFont val="Times New Roman"/>
        <charset val="134"/>
      </rPr>
      <t xml:space="preserve"> CN112</t>
    </r>
    <r>
      <rPr>
        <sz val="12"/>
        <rFont val="仿宋_GB2312"/>
        <charset val="134"/>
      </rPr>
      <t>、</t>
    </r>
    <r>
      <rPr>
        <sz val="12"/>
        <rFont val="Times New Roman"/>
        <charset val="134"/>
      </rPr>
      <t>CN115</t>
    </r>
    <r>
      <rPr>
        <sz val="12"/>
        <rFont val="仿宋_GB2312"/>
        <charset val="134"/>
      </rPr>
      <t>；继续深入打造宝骏</t>
    </r>
    <r>
      <rPr>
        <sz val="12"/>
        <rFont val="Times New Roman"/>
        <charset val="134"/>
      </rPr>
      <t>530</t>
    </r>
    <r>
      <rPr>
        <sz val="12"/>
        <rFont val="仿宋_GB2312"/>
        <charset val="134"/>
      </rPr>
      <t>全球车，打造五菱荣光全球车，南美</t>
    </r>
    <r>
      <rPr>
        <sz val="12"/>
        <rFont val="Times New Roman"/>
        <charset val="134"/>
      </rPr>
      <t>SUV</t>
    </r>
    <r>
      <rPr>
        <sz val="12"/>
        <rFont val="仿宋_GB2312"/>
        <charset val="134"/>
      </rPr>
      <t>市场引入</t>
    </r>
    <r>
      <rPr>
        <sz val="12"/>
        <rFont val="Times New Roman"/>
        <charset val="134"/>
      </rPr>
      <t>CN180</t>
    </r>
    <r>
      <rPr>
        <sz val="12"/>
        <rFont val="仿宋_GB2312"/>
        <charset val="134"/>
      </rPr>
      <t>平台车型。</t>
    </r>
    <r>
      <rPr>
        <sz val="12"/>
        <rFont val="Times New Roman"/>
        <charset val="134"/>
      </rPr>
      <t xml:space="preserve">
2.</t>
    </r>
    <r>
      <rPr>
        <sz val="12"/>
        <rFont val="仿宋_GB2312"/>
        <charset val="134"/>
      </rPr>
      <t>散件组装：重点打造</t>
    </r>
    <r>
      <rPr>
        <sz val="12"/>
        <rFont val="Times New Roman"/>
        <charset val="134"/>
      </rPr>
      <t>CN202S</t>
    </r>
    <r>
      <rPr>
        <sz val="12"/>
        <rFont val="仿宋_GB2312"/>
        <charset val="134"/>
      </rPr>
      <t>、</t>
    </r>
    <r>
      <rPr>
        <sz val="12"/>
        <rFont val="Times New Roman"/>
        <charset val="134"/>
      </rPr>
      <t>CN180</t>
    </r>
    <r>
      <rPr>
        <sz val="12"/>
        <rFont val="仿宋_GB2312"/>
        <charset val="134"/>
      </rPr>
      <t>平台车型，进军南美、北非等市场；宝骏</t>
    </r>
    <r>
      <rPr>
        <sz val="12"/>
        <rFont val="Times New Roman"/>
        <charset val="134"/>
      </rPr>
      <t>KD</t>
    </r>
    <r>
      <rPr>
        <sz val="12"/>
        <rFont val="仿宋_GB2312"/>
        <charset val="134"/>
      </rPr>
      <t>车间产能扩建。</t>
    </r>
    <r>
      <rPr>
        <sz val="12"/>
        <rFont val="Times New Roman"/>
        <charset val="134"/>
      </rPr>
      <t xml:space="preserve">
3.</t>
    </r>
    <r>
      <rPr>
        <sz val="12"/>
        <rFont val="仿宋_GB2312"/>
        <charset val="134"/>
      </rPr>
      <t>整车基地建设：将印尼公司打造成面向全球的右舵车基地；引入新能源汽车</t>
    </r>
    <r>
      <rPr>
        <sz val="12"/>
        <rFont val="Times New Roman"/>
        <charset val="134"/>
      </rPr>
      <t>“</t>
    </r>
    <r>
      <rPr>
        <sz val="12"/>
        <rFont val="仿宋_GB2312"/>
        <charset val="134"/>
      </rPr>
      <t>柳州模式</t>
    </r>
    <r>
      <rPr>
        <sz val="12"/>
        <rFont val="Times New Roman"/>
        <charset val="134"/>
      </rPr>
      <t>”</t>
    </r>
    <r>
      <rPr>
        <sz val="12"/>
        <rFont val="仿宋_GB2312"/>
        <charset val="134"/>
      </rPr>
      <t>。</t>
    </r>
  </si>
  <si>
    <t>2015-2022</t>
  </si>
  <si>
    <r>
      <rPr>
        <sz val="12"/>
        <rFont val="仿宋_GB2312"/>
        <charset val="134"/>
      </rPr>
      <t>新宝骏品牌升级项目</t>
    </r>
  </si>
  <si>
    <r>
      <t>1.</t>
    </r>
    <r>
      <rPr>
        <sz val="12"/>
        <rFont val="仿宋_GB2312"/>
        <charset val="134"/>
      </rPr>
      <t>重点推进新宝骏旗舰店和新宝骏小店建设，计划</t>
    </r>
    <r>
      <rPr>
        <sz val="12"/>
        <rFont val="Times New Roman"/>
        <charset val="134"/>
      </rPr>
      <t>2020</t>
    </r>
    <r>
      <rPr>
        <sz val="12"/>
        <rFont val="仿宋_GB2312"/>
        <charset val="134"/>
      </rPr>
      <t>年建成</t>
    </r>
    <r>
      <rPr>
        <sz val="12"/>
        <rFont val="Times New Roman"/>
        <charset val="134"/>
      </rPr>
      <t>1100</t>
    </r>
    <r>
      <rPr>
        <sz val="12"/>
        <rFont val="仿宋_GB2312"/>
        <charset val="134"/>
      </rPr>
      <t>家新宝骏授权网点。</t>
    </r>
    <r>
      <rPr>
        <sz val="12"/>
        <rFont val="Times New Roman"/>
        <charset val="134"/>
      </rPr>
      <t xml:space="preserve">
2.</t>
    </r>
    <r>
      <rPr>
        <sz val="12"/>
        <rFont val="仿宋_GB2312"/>
        <charset val="134"/>
      </rPr>
      <t>与华为、中国移动、小米等开展跨界品牌联合营销推广；加强中央媒体、一、二线重点城市推广投放力度；</t>
    </r>
    <r>
      <rPr>
        <sz val="12"/>
        <rFont val="Times New Roman"/>
        <charset val="134"/>
      </rPr>
      <t xml:space="preserve">
3.</t>
    </r>
    <r>
      <rPr>
        <sz val="12"/>
        <rFont val="仿宋_GB2312"/>
        <charset val="134"/>
      </rPr>
      <t>营销</t>
    </r>
    <r>
      <rPr>
        <sz val="12"/>
        <rFont val="Times New Roman"/>
        <charset val="134"/>
      </rPr>
      <t>4.0</t>
    </r>
    <r>
      <rPr>
        <sz val="12"/>
        <rFont val="仿宋_GB2312"/>
        <charset val="134"/>
      </rPr>
      <t>数字化平台建设，实现数字化转型。</t>
    </r>
  </si>
  <si>
    <t>附件1</t>
  </si>
  <si>
    <t>柳州市2016年市级层面统筹推进重大项目建设表（实施项目）</t>
  </si>
  <si>
    <t>单位： 万元</t>
  </si>
  <si>
    <t>序号</t>
  </si>
  <si>
    <t>项目名称</t>
  </si>
  <si>
    <t>项目业主</t>
  </si>
  <si>
    <t>责任单位</t>
  </si>
  <si>
    <t>项目地址</t>
  </si>
  <si>
    <t>建设规模及内容</t>
  </si>
  <si>
    <t>总投资</t>
  </si>
  <si>
    <t>计划投资</t>
  </si>
  <si>
    <t>资金来源</t>
  </si>
  <si>
    <t>计划开竣工时间</t>
  </si>
  <si>
    <t>2016年建设内容</t>
  </si>
  <si>
    <t>合计</t>
  </si>
  <si>
    <t>新开工</t>
  </si>
  <si>
    <t>续建</t>
  </si>
  <si>
    <t>竣工</t>
  </si>
  <si>
    <r>
      <rPr>
        <sz val="14"/>
        <rFont val="宋体"/>
        <charset val="134"/>
      </rPr>
      <t xml:space="preserve">       </t>
    </r>
    <r>
      <rPr>
        <b/>
        <sz val="14"/>
        <rFont val="宋体"/>
        <charset val="134"/>
      </rPr>
      <t>Ⅰ、基础设施</t>
    </r>
  </si>
  <si>
    <r>
      <rPr>
        <sz val="14"/>
        <rFont val="宋体"/>
        <charset val="134"/>
      </rPr>
      <t xml:space="preserve">       </t>
    </r>
    <r>
      <rPr>
        <b/>
        <sz val="14"/>
        <rFont val="宋体"/>
        <charset val="134"/>
      </rPr>
      <t>Ⅱ、民生保障</t>
    </r>
  </si>
  <si>
    <r>
      <rPr>
        <sz val="14"/>
        <rFont val="宋体"/>
        <charset val="134"/>
      </rPr>
      <t xml:space="preserve">       </t>
    </r>
    <r>
      <rPr>
        <b/>
        <sz val="14"/>
        <rFont val="宋体"/>
        <charset val="134"/>
      </rPr>
      <t>Ⅲ、产业发展</t>
    </r>
  </si>
  <si>
    <r>
      <rPr>
        <sz val="14"/>
        <rFont val="宋体"/>
        <charset val="134"/>
      </rPr>
      <t xml:space="preserve">       </t>
    </r>
    <r>
      <rPr>
        <b/>
        <sz val="14"/>
        <rFont val="宋体"/>
        <charset val="134"/>
      </rPr>
      <t>Ⅳ、生态环保和节能减排</t>
    </r>
  </si>
  <si>
    <t>Ⅰ、基础设施</t>
  </si>
  <si>
    <t>一、交通基础设施</t>
  </si>
  <si>
    <t>（一）公路（高速公路、国省道）</t>
  </si>
  <si>
    <t>柳城公路大桥及连接线工程</t>
  </si>
  <si>
    <t>柳城县交通运输局</t>
  </si>
  <si>
    <t xml:space="preserve">市交通局       </t>
  </si>
  <si>
    <t>柳城县</t>
  </si>
  <si>
    <t xml:space="preserve">二级公路，全长11.5公里，其中桥梁长500米，桥宽30米；引道与绕城公路连接线长11公里 </t>
  </si>
  <si>
    <t>上级资金和市县财政拨款</t>
  </si>
  <si>
    <t>2016-2018</t>
  </si>
  <si>
    <t>开工建设</t>
  </si>
  <si>
    <t>柳城县鸡公山至柳城一级公路工程</t>
  </si>
  <si>
    <t xml:space="preserve">一级公路，全长6.9公里，路基宽24.5米                                  </t>
  </si>
  <si>
    <t>2016-2017</t>
  </si>
  <si>
    <t>力争开工建设路基工程</t>
  </si>
  <si>
    <t>柳州至南宁高速公路改扩建工程（柳州段）</t>
  </si>
  <si>
    <t>广西交通投资建设集团有限公司</t>
  </si>
  <si>
    <t xml:space="preserve">市交通局      </t>
  </si>
  <si>
    <t>柳州市</t>
  </si>
  <si>
    <t>全线总长348.4公里，双线8车道，设计车速120公里/小时，整体式路基宽42-41米</t>
  </si>
  <si>
    <t>上级资金
银行贷款</t>
  </si>
  <si>
    <t>2013-2017</t>
  </si>
  <si>
    <t>土建施工</t>
  </si>
  <si>
    <t>三江至桂林高速公路（柳州段）</t>
  </si>
  <si>
    <t>广西桂三高速公路有限公司</t>
  </si>
  <si>
    <t>三江县</t>
  </si>
  <si>
    <t>全长135.8公里，双向四车道，设计时速100公里/小时</t>
  </si>
  <si>
    <t>柳州至梧州高速公路（柳州段）</t>
  </si>
  <si>
    <t>主线长216公里，连接线102.3公里，路基宽26/28米，设计时速100/120公里/小时</t>
  </si>
  <si>
    <t>2012-2017</t>
  </si>
  <si>
    <t>柳州至武宣高速公路（柳州段）</t>
  </si>
  <si>
    <t>主线长88.4公里，双向四车道，路基宽28米，设计时速120公里/小时</t>
  </si>
  <si>
    <t>三江至柳州高速公路</t>
  </si>
  <si>
    <t>主线长168.7公里，连接线26公里，主线双向四车道，路基宽26米，设计时速100公里/小时</t>
  </si>
  <si>
    <t>雒容至东泉公路工程</t>
  </si>
  <si>
    <t>东城公司</t>
  </si>
  <si>
    <t xml:space="preserve">市交通局   </t>
  </si>
  <si>
    <t>柳城县、柳东新区</t>
  </si>
  <si>
    <t xml:space="preserve">一级公路，路基宽24.5米，全长约28公里 </t>
  </si>
  <si>
    <t>2015-2018</t>
  </si>
  <si>
    <t xml:space="preserve">完成新区利用部分1600米土方工程 </t>
  </si>
  <si>
    <t>罗城至洞头二级公路</t>
  </si>
  <si>
    <t>桂中公路局、新发展集团</t>
  </si>
  <si>
    <t>融水县</t>
  </si>
  <si>
    <t xml:space="preserve">二级公路，线路全长150km </t>
  </si>
  <si>
    <t>上级资金
县级自筹</t>
  </si>
  <si>
    <t>道路施工</t>
  </si>
  <si>
    <t>村村通工程</t>
  </si>
  <si>
    <t>市交通局</t>
  </si>
  <si>
    <t xml:space="preserve">修建通建制村沥青（水泥）路项目138个，建设里程1183公里，建设标准四级，解决153个建制村通沥青（水泥）路 </t>
  </si>
  <si>
    <t>上级资金
市级财政
地方配套</t>
  </si>
  <si>
    <t>2015-2017</t>
  </si>
  <si>
    <t>柳州导江经江口至柳州公路（含江口大桥）工程</t>
  </si>
  <si>
    <t>鹿寨县汇一联城市开发投资有限责任公司</t>
  </si>
  <si>
    <t>柳东新区、鹿寨县</t>
  </si>
  <si>
    <t>二级公路，全长23公里</t>
  </si>
  <si>
    <t>上级资金
业主自筹
银行贷款</t>
  </si>
  <si>
    <t>2014.10-2017.12</t>
  </si>
  <si>
    <t xml:space="preserve">1.江口至柳州段征地完成100%，导江至江口段征地完成80%；
2.完成江口至柳州段路基、路面基层 </t>
  </si>
  <si>
    <t>鹿寨二桥及引道工程</t>
  </si>
  <si>
    <t>鹿寨县汇一联开发投资有限公司</t>
  </si>
  <si>
    <t>鹿寨县政府</t>
  </si>
  <si>
    <t>鹿寨县</t>
  </si>
  <si>
    <t>按一级公路标准建设，全长3185米，其中鹿寨二桥长约675米</t>
  </si>
  <si>
    <t>上级资金
银行贷款
业主自筹</t>
  </si>
  <si>
    <t>2014-2017</t>
  </si>
  <si>
    <t xml:space="preserve">1.完成征地拆迁工作；
2.完成大桥下部构造；
3.引道工程开始施工 </t>
  </si>
  <si>
    <t>柳城大埔至冲脉公路改扩建</t>
  </si>
  <si>
    <t>桂中公路局</t>
  </si>
  <si>
    <t>二级公路，全长36公里</t>
  </si>
  <si>
    <t>国道209三江至林溪段改线</t>
  </si>
  <si>
    <t>二级公路，全长38km</t>
  </si>
  <si>
    <t>2014.6-2017</t>
  </si>
  <si>
    <t>永福苏桥至鹿寨二级公路</t>
  </si>
  <si>
    <t>广西新发展集团</t>
  </si>
  <si>
    <t>主线全长106公里，在鹿寨县境内55公里</t>
  </si>
  <si>
    <t xml:space="preserve">1.全面完成路基工程 
2.路面基层完成30% </t>
  </si>
  <si>
    <t>国道209融安县绕城公路工程</t>
  </si>
  <si>
    <t>融安县交通局</t>
  </si>
  <si>
    <t>融安县</t>
  </si>
  <si>
    <t>全长 10.705公里，设计速度60公里/小时，路基宽度为15米，路面宽度为8.5米</t>
  </si>
  <si>
    <t>2014.2-2017</t>
  </si>
  <si>
    <t>完成全部路基、桥涵工程，路面完成50%。</t>
  </si>
  <si>
    <t>融水二桥及连接线工程</t>
  </si>
  <si>
    <t>融水城投公司</t>
  </si>
  <si>
    <t>融水县政府</t>
  </si>
  <si>
    <t>融水县水东新区</t>
  </si>
  <si>
    <t>包括主线为A线，连接线工程包括B1线、B2线、L线(高速路连接线)四部分组成；道路总长7.479公里；融水二桥桥长667米，桥面宽度22.5米</t>
  </si>
  <si>
    <t>完成二桥上构工程</t>
  </si>
  <si>
    <t>阳朔至鹿寨高速公路（鹿寨段）</t>
  </si>
  <si>
    <t>广西阳鹿高速公路有限公司</t>
  </si>
  <si>
    <t>全长约87公里，鹿寨境内长37公里，路基宽度26米</t>
  </si>
  <si>
    <t>2010-2016</t>
  </si>
  <si>
    <t>完成路面工程，力争竣工</t>
  </si>
  <si>
    <t>沙塘至沙埔道路改造工程（一期）</t>
  </si>
  <si>
    <t>城投公司</t>
  </si>
  <si>
    <t>柳北区、柳城县</t>
  </si>
  <si>
    <t>一期4.5公里，北环高速口至沙塘收费站段。</t>
  </si>
  <si>
    <t>2013-2016</t>
  </si>
  <si>
    <t>G322雒容至鹿寨公路(柳东大道延长线项目)</t>
  </si>
  <si>
    <t>柳东新区管委</t>
  </si>
  <si>
    <t>柳东新区</t>
  </si>
  <si>
    <t>全长约17.156公里，双向六车道，城市主干道I级</t>
  </si>
  <si>
    <t xml:space="preserve">竣工通车 </t>
  </si>
  <si>
    <t>（二）综合客运交通枢纽</t>
  </si>
  <si>
    <t>火车站西广场项目</t>
  </si>
  <si>
    <t>东通公司</t>
  </si>
  <si>
    <t>市铁航办</t>
  </si>
  <si>
    <t>柳南区</t>
  </si>
  <si>
    <t>西广场改造，增加长途客运等功能</t>
  </si>
  <si>
    <t>待定</t>
  </si>
  <si>
    <t>银行贷款、业主自筹</t>
  </si>
  <si>
    <t>2016-</t>
  </si>
  <si>
    <t>柳州站站房扩建工程</t>
  </si>
  <si>
    <t>南宁铁路局</t>
  </si>
  <si>
    <t>柳州火车站</t>
  </si>
  <si>
    <t>新建站房5万㎡</t>
  </si>
  <si>
    <t>上级资金  业主自筹  银行贷款</t>
  </si>
  <si>
    <t>公交枢纽场站建设</t>
  </si>
  <si>
    <t>市投控公司</t>
  </si>
  <si>
    <t>建设100路滨江首末站、职教院首末站、花岭片区公交首末站、建都开发区首末站、基隆首末站、沙塘停保场、白莲机场枢纽站、桃源居首末站、桂景湾首末站、太平村首末站、新区商务中心首末站、香兰停保场、西鹅南片北停保场项目。</t>
  </si>
  <si>
    <t>雒容火车站扩建项目</t>
  </si>
  <si>
    <t>进行火车站的扩建工程</t>
  </si>
  <si>
    <t>上级资金、业主自筹</t>
  </si>
  <si>
    <t>征地拆迁及土建施工</t>
  </si>
  <si>
    <t>西鹅铁路货运中心站-东站还建项目</t>
  </si>
  <si>
    <t>铺轨约7公里，建设仓库、站台、堆场、房屋、雨棚等设施；配套建设信息、电力、通信、信号、给排水等相关配套工程。</t>
  </si>
  <si>
    <t>业主自筹  银行贷款</t>
  </si>
  <si>
    <t>2014.5-2018.12</t>
  </si>
  <si>
    <t>主体工程建设</t>
  </si>
  <si>
    <t>火车站站前广场改造工程</t>
  </si>
  <si>
    <t>市执法局</t>
  </si>
  <si>
    <t>总建筑面积44311.8㎡，拟建新广场、公交车站、出租车站场、社会车辆站场等</t>
  </si>
  <si>
    <t>2013.8-2018.12</t>
  </si>
  <si>
    <t>（三）公共交通</t>
  </si>
  <si>
    <t>城市轨道交通工程一号线</t>
  </si>
  <si>
    <t>龙建公司</t>
  </si>
  <si>
    <t>开工建设城市交通轨道1号线，</t>
  </si>
  <si>
    <t>2016.12-2020</t>
  </si>
  <si>
    <t>市区公交专用道</t>
  </si>
  <si>
    <t>新增20公里</t>
  </si>
  <si>
    <t>市区自行车专用道</t>
  </si>
  <si>
    <t>市住建委</t>
  </si>
  <si>
    <t>（四）航空</t>
  </si>
  <si>
    <t>通用机场建设</t>
  </si>
  <si>
    <t>开工建设沙塘、融安二个通用机场</t>
  </si>
  <si>
    <t>2016.12-2018</t>
  </si>
  <si>
    <t>柳州白莲机场航站楼及配套设施扩建工程</t>
  </si>
  <si>
    <t>建投公司</t>
  </si>
  <si>
    <t>白莲机场</t>
  </si>
  <si>
    <t xml:space="preserve">一期工程实施航站楼、货运库、道路停车场及配套消防、给排水、供电、供油等工程；二期工程完善航站楼功能，建设航站楼前高架桥、机务、安检、公安业务用房和运行指挥大楼，完善配套设施等 </t>
  </si>
  <si>
    <t>银行贷款  业主自筹</t>
  </si>
  <si>
    <t>2013.10-2016.10</t>
  </si>
  <si>
    <t>项目完工</t>
  </si>
  <si>
    <t>（五）铁路</t>
  </si>
  <si>
    <t>湘桂线衡阳至柳州段电气化改造</t>
  </si>
  <si>
    <t>既有线电化、速度目标值120km/h</t>
  </si>
  <si>
    <t>2016-2020</t>
  </si>
  <si>
    <t>焦柳铁路怀化至柳州段电气化改造</t>
  </si>
  <si>
    <t>（六）港口航运</t>
  </si>
  <si>
    <t>柳州港鹿寨港区导江作业区</t>
  </si>
  <si>
    <t xml:space="preserve">主要建设5个2000-3000吨级货物泊位工程，2个2000吨级危险品泊位。 </t>
  </si>
  <si>
    <t>业主自筹
银行贷款</t>
  </si>
  <si>
    <t>完成各项前期工作，开工建设</t>
  </si>
  <si>
    <t>红花枢纽二线船闸工程</t>
  </si>
  <si>
    <t>中广核红花水电有限公司</t>
  </si>
  <si>
    <t>柳江县</t>
  </si>
  <si>
    <t>2000吨级船闸一座。</t>
  </si>
  <si>
    <t>柳州港官塘作业区一期工程</t>
  </si>
  <si>
    <t>广西西江开发投资集团柳州投资有限公司</t>
  </si>
  <si>
    <t>5 个2000吨级多功能泊位，年吞吐量240万吨（其中集装箱15万TEU、件杂货120万吨）</t>
  </si>
  <si>
    <t>上级资金  银行贷款  业主自筹</t>
  </si>
  <si>
    <t>开展两面针纸业有限公司简易码头的回建施工，开展项目土石方施工，2-3号码头水工完成70%</t>
  </si>
  <si>
    <t>续建，2015年无法竣工</t>
  </si>
  <si>
    <t>公务、旅游码头建设工程</t>
  </si>
  <si>
    <t>防排处、城投公司、建投公司、龙建公司</t>
  </si>
  <si>
    <t>柳北区、城中区、鱼峰区</t>
  </si>
  <si>
    <t>公务船锚泊地主要建设系船地牛、靠船平台、系船柱、趸船1艘，配套停车场、道路、步级阶梯以及引水接电等；建设环江村、三门江、洛维、静兰旅游码头</t>
  </si>
  <si>
    <t>财政资金
业主自筹</t>
  </si>
  <si>
    <t>2015.3-2018</t>
  </si>
  <si>
    <t>完成码头建设</t>
  </si>
  <si>
    <t>柳州港鹿寨港区江口作业区一期工程</t>
  </si>
  <si>
    <t>广西鹿寨通洲物流有限公司</t>
  </si>
  <si>
    <t>6个2000吨级泊位（3个多用途泊位和3个散货泊位），设计年吞吐量260万吨</t>
  </si>
  <si>
    <t>银行贷款
业主自筹</t>
  </si>
  <si>
    <t>柳州港鹧鸪江作业区6#-9#泊位工程</t>
  </si>
  <si>
    <t>柳州泰升航运有限公司</t>
  </si>
  <si>
    <t>柳北区</t>
  </si>
  <si>
    <t>新建4个1000吨级泊位，年吞吐能力为232万吨</t>
  </si>
  <si>
    <t>业主自筹 银行贷款</t>
  </si>
  <si>
    <t>2012-2016</t>
  </si>
  <si>
    <t>柳江柳州至石龙三江口II级航道工程</t>
  </si>
  <si>
    <t>自治区港航管理局</t>
  </si>
  <si>
    <t>站房及附属设施工程建设、航道整治疏浚工程,Ⅱ级航道172.8公里</t>
  </si>
  <si>
    <t>上级资金  业主自筹</t>
  </si>
  <si>
    <t>站房及附属设施工程建设、航道整治疏浚工程</t>
  </si>
  <si>
    <t>二、市政基础设施</t>
  </si>
  <si>
    <t>（一）桥梁、隧道工程</t>
  </si>
  <si>
    <t>凤凰岭大桥</t>
  </si>
  <si>
    <t>柳北区、城中区</t>
  </si>
  <si>
    <t>全长2470米，建设桥梁、道路、排水、交通、绿化、路灯、停车场等工程</t>
  </si>
  <si>
    <t>业主自筹、银行贷款</t>
  </si>
  <si>
    <t>2016.6-2019.6</t>
  </si>
  <si>
    <t>征地拆迁、基础施工</t>
  </si>
  <si>
    <t>白云大桥</t>
  </si>
  <si>
    <t>鱼峰区、阳和工业新区</t>
  </si>
  <si>
    <t>位于静兰大桥与阳和大桥之间柳江河段，西接白云路，东接阳和中路</t>
  </si>
  <si>
    <t>2016.12-2019.12</t>
  </si>
  <si>
    <t>人行过街立体交通设施工程</t>
  </si>
  <si>
    <t>路桥处</t>
  </si>
  <si>
    <t>各城区</t>
  </si>
  <si>
    <t>建设屏山大道八中路口、革新路市工人医院西院段解放北路、飞鹅路谷埠街路口等3处行人立体过街设施</t>
  </si>
  <si>
    <t>市财政资金</t>
  </si>
  <si>
    <t>2016-2017.3</t>
  </si>
  <si>
    <t>桥梁施工</t>
  </si>
  <si>
    <t>柳州市东环路万达至晨华路地下通道工程</t>
  </si>
  <si>
    <t>投控公司</t>
  </si>
  <si>
    <t>城中区</t>
  </si>
  <si>
    <t>拟建下穿通道全长约458米，拟建道路全长204.61米，红线宽度30米</t>
  </si>
  <si>
    <t>东环路段通道土建施工</t>
  </si>
  <si>
    <t>洛维跨高速公路高架桥</t>
  </si>
  <si>
    <t>投控公司　</t>
  </si>
  <si>
    <t>鱼峰区</t>
  </si>
  <si>
    <t>园区6号路主干道路跨高速公路高架桥</t>
  </si>
  <si>
    <t>2016-2017.6</t>
  </si>
  <si>
    <t>磨太匝道工程</t>
  </si>
  <si>
    <t>长约0.7公里，宽20米，含桥梁长70米</t>
  </si>
  <si>
    <t>学院路与桂柳路口下穿工程</t>
  </si>
  <si>
    <t>新建桂柳路学院路口下穿工程</t>
  </si>
  <si>
    <t>阳和南路东段及下穿通道建设</t>
  </si>
  <si>
    <t>阳和管委</t>
  </si>
  <si>
    <t>阳和工业新区</t>
  </si>
  <si>
    <t>全长430米，红线宽度60米,下穿通道200米,城市主干道I级标准60公里/小时</t>
  </si>
  <si>
    <t>通道土建施工</t>
  </si>
  <si>
    <t>官塘大桥</t>
  </si>
  <si>
    <t>东城公司（城投公司代建）</t>
  </si>
  <si>
    <t>柳东新区、城中区</t>
  </si>
  <si>
    <t>包含官塘大桥、西岸、东岸引桥及西岸官塘大桥与滨江路连接匝道，工程主线全长1155.5m，道路标准宽度39m。其中跨江段主桥长度475m，桥梁宽度42m，引桥长度251m，西岸连接线段长429.5m。主要建设内容包括道路工程、桥涵工程、给排水工程、交通工程、照明工程、绿化景观等。</t>
  </si>
  <si>
    <t>征地拆迁，主桥桥墩开展基础施工</t>
  </si>
  <si>
    <t>莲花大道</t>
  </si>
  <si>
    <t>工程呈东西走向，起点接桂中大道延长线交叉口，终点接柳州市官塘大桥工程。推荐方案主线全长6.348公里，工程共计路面103317平方米，路基土石方834642立方米；不良地基处理91050立方米，边坡防护142608.7平方米；预应力混凝土连续梁一座，单幅长392米，简支梁桥梁10座，左幅桥长2048米，右幅桥长1428米；排水涵16道，交通涵2道；分离式隧道1座，单洞长1850米，连拱隧道1座，长380米，下穿隧道1座，长508米；平面交叉2处；停车、观景区3处。</t>
  </si>
  <si>
    <t>征地拆迁，道路施工</t>
  </si>
  <si>
    <t>白沙大桥</t>
  </si>
  <si>
    <t xml:space="preserve">全长1847米，建设桥梁、道路、排水、交通、绿化、路灯等工程 </t>
  </si>
  <si>
    <t>业主自筹   银行贷款</t>
  </si>
  <si>
    <t>投资科表示年内能否落实项目资金情况不明确</t>
  </si>
  <si>
    <t>五岔路口改造工程</t>
  </si>
  <si>
    <t>建设道路工程、下穿地道工程、桥梁工程、排水工程及市政管线工程改造等</t>
  </si>
  <si>
    <t>2015.12-2017.6</t>
  </si>
  <si>
    <t>胜利路（双冲大桥-胜利路立交段）改造工程</t>
  </si>
  <si>
    <t>全长1.5公里，建设道路工程、桥梁工程、排水工程等</t>
  </si>
  <si>
    <t>市财政资金、银行贷款、业主自筹</t>
  </si>
  <si>
    <t>（二）城市路网（快速路、片区主次干道、停车场、畅通工程等）</t>
  </si>
  <si>
    <t>环岭南路</t>
  </si>
  <si>
    <t>道路西起于龙岭大道,东止于环岭东路，全长3337.075米，红线宽度为38米，机动车双向四车道，次干路，设计时速50公里/小时</t>
  </si>
  <si>
    <t>银行贷款业主自筹</t>
  </si>
  <si>
    <t>2016-2016.7</t>
  </si>
  <si>
    <t xml:space="preserve">完成1.5km路基、雨污水及级配层 </t>
  </si>
  <si>
    <t>博园大道北段（原创业大道北段）</t>
  </si>
  <si>
    <t>路线全长5100米，红线宽度65米，道路等级为城市主干路，计算行车速度主车道60千米每小时，辅道40千米每小时。全线设置分离式立交桥3处，跨河桥2处，跨湘桂铁路桥1处。</t>
  </si>
  <si>
    <t>2016-2016</t>
  </si>
  <si>
    <t>年底完成1km土方工程</t>
  </si>
  <si>
    <t>西堤路壶西大桥至白露大桥段道路工程</t>
  </si>
  <si>
    <t>联系壶西大桥至白露大桥段沿江道路</t>
  </si>
  <si>
    <t>2016.6-2018.6</t>
  </si>
  <si>
    <t>开工建设路基、路面等工程</t>
  </si>
  <si>
    <t>西外环工程</t>
  </si>
  <si>
    <t>柳南区、柳江县</t>
  </si>
  <si>
    <t>项目A段位于柳江县拉堡镇北面，B段位于柳州市西鹅南片区内。A段南起于规划柳江县堡隆路，于东北向终于南外环路口，全长5.93 公里，红线宽度为70 米；B段南起于南外环路口，向东终于西鹅路路口，全长3.65公里，红线宽度为50米</t>
  </si>
  <si>
    <t>市财政资金银行贷款
业主自筹</t>
  </si>
  <si>
    <t>2016.6-2017.12</t>
  </si>
  <si>
    <t>白莲大道（机场至市区第二通道）</t>
  </si>
  <si>
    <t>按城市道路改扩建，7300米长，50米宽</t>
  </si>
  <si>
    <t>白露片区路网</t>
  </si>
  <si>
    <t>柳北区政府</t>
  </si>
  <si>
    <t>含8条规划道路 ，总长12639.964米，宽18-50米</t>
  </si>
  <si>
    <t>2016-2019</t>
  </si>
  <si>
    <t>开工建设路基工程</t>
  </si>
  <si>
    <t>柳州竹鹅溪流域综合整治工程（一期）配套路网城邕路工程</t>
  </si>
  <si>
    <t>祥源公司</t>
  </si>
  <si>
    <t xml:space="preserve">全长1292米，道路红线宽度32米，建设道路、桥涵、雨水等工程 </t>
  </si>
  <si>
    <t>2016-2018.10</t>
  </si>
  <si>
    <t>征地拆迁、道路建设</t>
  </si>
  <si>
    <t>炮团路东段改造工程</t>
  </si>
  <si>
    <t>鱼峰区水南片区</t>
  </si>
  <si>
    <t>西起东环路南段向东至西江路金鸡山附近。道路全长1246米，红线宽50米</t>
  </si>
  <si>
    <t>银行贷款、企业自筹</t>
  </si>
  <si>
    <t>2016-2016.8</t>
  </si>
  <si>
    <t>给排水、绿化、照明工程</t>
  </si>
  <si>
    <t>磨太路东段</t>
  </si>
  <si>
    <t>项目位于双冲桥头至广雅桥头，线路总长2.94公里，红线宽度20-30米.</t>
  </si>
  <si>
    <t>金绿洲周边路网建设工程</t>
  </si>
  <si>
    <t>柳南区政府</t>
  </si>
  <si>
    <t>对金绿洲周边路网完善建设</t>
  </si>
  <si>
    <t>市区范围内瓶颈道路和路口优化改造项目</t>
  </si>
  <si>
    <t>柳州市区</t>
  </si>
  <si>
    <t>城站路与飞鹅立交路口改造工程等项目</t>
  </si>
  <si>
    <t>市财政投资</t>
  </si>
  <si>
    <t>柳工大道道路改造工程（龙屯新道-柳堡路）</t>
  </si>
  <si>
    <t>龙屯新道-柳堡路</t>
  </si>
  <si>
    <t>龙屯新道-柳堡路，全长5889米，宽32米，改造路面约188432平方米</t>
  </si>
  <si>
    <t>村屯道路硬化及排水设施建设工程</t>
  </si>
  <si>
    <t>各县区乡镇</t>
  </si>
  <si>
    <t>全市2000个自然屯屯内道路硬化及排水设施建设</t>
  </si>
  <si>
    <t>阳和片区东区路网与配套设施建设项目</t>
  </si>
  <si>
    <t>建设三个进入东区的通道，从北向南分别为下穿口C，上跨桥B 。其中上跨桥B与西区阳泰路连接，下穿口C与阳和南路连接。路网参照规划拟完善阳和东部片区以南之间的路网建设</t>
  </si>
  <si>
    <t>阳和东部片区南部路网建设</t>
  </si>
  <si>
    <t>建设南二路宽24米、长420米，南四路宽24米、长580米，南五路宽24米、长580米，南六路宽24米、长580米，东一路宽18米、长1600米，东三路宽34米、长1700米</t>
  </si>
  <si>
    <t>静兰大桥至阳和大桥东岸沿江道路</t>
  </si>
  <si>
    <t>市规划局</t>
  </si>
  <si>
    <t>柳北、柳南、柳东、阳和、鱼峰</t>
  </si>
  <si>
    <t>建设静兰大桥至阳和大桥东岸沿江道路</t>
  </si>
  <si>
    <t>静兰大桥至阳和大桥西岸沿江道路</t>
  </si>
  <si>
    <t>建设静兰大桥至阳和大桥西岸沿江道路、柳东新区滨江路、十二弯沿江道路、白露至凤凰河规划道路、蛮王城沿江景观等</t>
  </si>
  <si>
    <t>柳东新区十二弯沿江道路</t>
  </si>
  <si>
    <t>建设十二弯沿江道路</t>
  </si>
  <si>
    <t>白露至凤凰河规划道路</t>
  </si>
  <si>
    <t>建设白露至凤凰河规划道路</t>
  </si>
  <si>
    <t>蛮王城沿江景观工程</t>
  </si>
  <si>
    <t>建设蛮王城沿江景观</t>
  </si>
  <si>
    <t>柳州市石山登山步道项目</t>
  </si>
  <si>
    <t>在市内14座石山建设登山步道、一期拟实施4座</t>
  </si>
  <si>
    <t>航二路延长线</t>
  </si>
  <si>
    <t xml:space="preserve">航二路西段延长线，长约2KM，双向六车道，下穿铁路线至柳工大道 </t>
  </si>
  <si>
    <t>东外环北段工程</t>
  </si>
  <si>
    <t>本项目起于鹧鸪江村，途经香兰片区、龙塘村、西流村、浪江村，止于洛埠镇，设计起点处通过设置鹧鸪江立交工程连接北外环路、鹧鸪江大桥，设计终点接东外环柳东段工程，是连接柳州市柳北区、柳州市柳东新区的交通要道。主线全长11.261公里，红线宽度70米，城市快速路标准，设计时速80公里/小时。</t>
  </si>
  <si>
    <t>2013.12-2018.1</t>
  </si>
  <si>
    <t>香兰中路东段新建工程</t>
  </si>
  <si>
    <t>道路全长1.7km,红线宽40米，双向4车道</t>
  </si>
  <si>
    <t>业主自筹</t>
  </si>
  <si>
    <t>2015.6-2017</t>
  </si>
  <si>
    <t>河东路以北片区路网</t>
  </si>
  <si>
    <t>全长15224.87米，红线宽度为24-45米，路网道路共计10条</t>
  </si>
  <si>
    <t>2014.8-2017.12</t>
  </si>
  <si>
    <t xml:space="preserve">整个路网工程分为四期，先期建设一、二期项目 </t>
  </si>
  <si>
    <t>滨江西路壶西大桥至白露大桥段工程</t>
  </si>
  <si>
    <t>全长5953.52m，一般路段宽13m，车行道宽9m</t>
  </si>
  <si>
    <t>2014.12-2017.12</t>
  </si>
  <si>
    <t>开展征地拆迁工作，完成壶西大桥段1公里部分桩基、路基施工</t>
  </si>
  <si>
    <t>2014年能否开工建设</t>
  </si>
  <si>
    <t>河西防洪堤堤后抢险道改造工程（一期工程）</t>
  </si>
  <si>
    <t>改造道路长1959.845米，红线宽23米 工程内容包括道路工程、交通工程、排水工程、路灯工程、绿化工程</t>
  </si>
  <si>
    <t>2015.1-2017</t>
  </si>
  <si>
    <t>路面施工</t>
  </si>
  <si>
    <t>鹿寨县飞鹿大道延伸至教育集中区道路改造工程</t>
  </si>
  <si>
    <t>全长约4134.44米，道路红线宽60米的双向六车道、四板块道城市主干道路</t>
  </si>
  <si>
    <t>开展道路施工，路基完成70%。</t>
  </si>
  <si>
    <t>火车南站周边地区旧城改造项目（道路工程）</t>
  </si>
  <si>
    <t>道路总长1996米。其中南站路长828米，36-49.8米宽；飞鹅路局部长240米，40米宽；站前路长446米，30米宽；站馨一路长156米，30米宽；站馨二路长154米，22米宽；站馨三路长172米，15米宽。</t>
  </si>
  <si>
    <t>银行贷款   业主自筹</t>
  </si>
  <si>
    <t xml:space="preserve">进行拆迁工作和道路施工 </t>
  </si>
  <si>
    <t>九子岭生活居住片区三路</t>
  </si>
  <si>
    <t>道路东起于创业大道A线交叉口，西止于火炬大道交叉口，全长2720.547米，红线宽54米，双向6车道，级城市主干路，计算行车速度50千米/小时</t>
  </si>
  <si>
    <t>完成2.7公里路基，2.2公里路面</t>
  </si>
  <si>
    <t>官塘作业区进港道路</t>
  </si>
  <si>
    <t>柳东新区江滨区</t>
  </si>
  <si>
    <t>全长3000米，道路红线宽38～54米，双向四车道，次干道段计算行车速度为公50里/小时，主干道段计算行车速度为公60里/小时。</t>
  </si>
  <si>
    <t>完成2.5公里路基，1公里路面，桥梁完成50%</t>
  </si>
  <si>
    <t>公共停车场项目</t>
  </si>
  <si>
    <t>中房公司、建投公司、投控公司、堤管处等</t>
  </si>
  <si>
    <t>新建5个公共停车场</t>
  </si>
  <si>
    <t>停车场建设</t>
  </si>
  <si>
    <t>兴柳路二期工程</t>
  </si>
  <si>
    <t>柳江县城投公司</t>
  </si>
  <si>
    <t>柳江县政府</t>
  </si>
  <si>
    <t xml:space="preserve">项目西起于兴柳路一期（拉进路）工程，东至进德上跨立交及引道，长1040米，宽40米  </t>
  </si>
  <si>
    <t>自筹</t>
  </si>
  <si>
    <t xml:space="preserve">根据拆迁进度，计划3月进场勘察，6月进场施工，年底完成路基、路面施工 立交桥建成通车 </t>
  </si>
  <si>
    <t>鹿寨新胜大道跨湘桂铁路立交桥</t>
  </si>
  <si>
    <t>广西鹿寨联发投资有限责任公司</t>
  </si>
  <si>
    <t xml:space="preserve">鹿寨县政府       </t>
  </si>
  <si>
    <t xml:space="preserve">新胜大道全长1636米，道路红线宽29米，其中跨湘桂铁路桥长200米，宽29米 </t>
  </si>
  <si>
    <t>新胜大道完成路面工程50%；跨湘桂铁路立交桥项目完成主体工程30%</t>
  </si>
  <si>
    <t>柳东新区滨江大道一期工程</t>
  </si>
  <si>
    <t>道路南起于现状柳东大道，顺延柳江左岸，终至官塘冲治涝应急工程起点，全长2382米，红线宽度为38米</t>
  </si>
  <si>
    <t>完成1.3公里路面</t>
  </si>
  <si>
    <t>智和路（曙光大道）</t>
  </si>
  <si>
    <t>城市主干道Ⅰ级，全长14618米，路基红线宽54米</t>
  </si>
  <si>
    <t>业主自筹  银行贷款等</t>
  </si>
  <si>
    <t>完成3公里路面，三门江立交改扩建完成30%施工</t>
  </si>
  <si>
    <t>广西（柳州）汽车城——汽车零部件配套道路工程</t>
  </si>
  <si>
    <t>路网全长18.79 公里，包括环岭东路、龙岭大道等15条道路，红线宽22-70 米</t>
  </si>
  <si>
    <t>环岭南路完成1公里路基，500米路面，30%排水施工</t>
  </si>
  <si>
    <t>柳东新区核心区及周边片区路网工程</t>
  </si>
  <si>
    <t>主干道4条，总长6974米；次干道13条，总长19570米；支路28条，总长27478米；龙湖自行车道3851米</t>
  </si>
  <si>
    <t>2014.2-2016</t>
  </si>
  <si>
    <t>横三路、纵十二路500米路基施工，纵九路、横十三路路面施工，创业大道A线1公里路基施工</t>
  </si>
  <si>
    <t>东外环柳东段</t>
  </si>
  <si>
    <t>全长11.397千米，道路红线宽40-70米。</t>
  </si>
  <si>
    <t>完成强容立交桥梁剩余施工；大学西路立交桥开工 ，大学西路立交到火炬大道路口1公里路基</t>
  </si>
  <si>
    <t>三门江、古亭山片区绿道及配套设施建设</t>
  </si>
  <si>
    <t>市路桥处</t>
  </si>
  <si>
    <t>市发改委</t>
  </si>
  <si>
    <t>建设古亭山、三门江公园绿道及配套设施，绿道宽度约为5m。古亭山森林公园绿道道路起于古亭大道，向东盘山而上，终于古亭山山顶，线路全长约6.1km；三门江森林公园绿道道路起于三门江森林公园门口，终于山顶正在建设的养老院，道路全长约4.2km；</t>
  </si>
  <si>
    <t>2015-2016</t>
  </si>
  <si>
    <t>环江滨水大道工程</t>
  </si>
  <si>
    <t xml:space="preserve">全长24.45千米，南起河东大桥东岸，沿柳江河岸，经鹧鸪江(双拥)大桥、终于三门江大桥车渡码头附近，道路宽为15～32米，双向2车道，设计时速40公里/小时 </t>
  </si>
  <si>
    <t>2013.8-2016</t>
  </si>
  <si>
    <t>鹧鸪江进港道路</t>
  </si>
  <si>
    <t>龙建公司（城投公司代建）</t>
  </si>
  <si>
    <t>全长1093米，建设鹧鸪江码头进港道路、顺航路与兴港路，</t>
  </si>
  <si>
    <t>桂中大道延长线</t>
  </si>
  <si>
    <t>全长2842m，宽60m</t>
  </si>
  <si>
    <t>财政资金银行贷款业主自筹</t>
  </si>
  <si>
    <t>2009.8-2016</t>
  </si>
  <si>
    <t>河东南片区路网改造</t>
  </si>
  <si>
    <t xml:space="preserve">全长3149.1米，建设规划一至四路等4条道路 </t>
  </si>
  <si>
    <t>2010.9-
2016</t>
  </si>
  <si>
    <t>完成全部建设</t>
  </si>
  <si>
    <t>鹅山路东段下穿工程</t>
  </si>
  <si>
    <t xml:space="preserve">全长760米，建设下穿通道及路灯、排水等附属工程 </t>
  </si>
  <si>
    <t>2014.3-2016</t>
  </si>
  <si>
    <t>牛车坪片规划一路至四路</t>
  </si>
  <si>
    <t>总长2675米 在河东南片马鹿山公园东侧的牛车坪片区内，西临学院路延长线，南临潭中东路，建设四条道路</t>
  </si>
  <si>
    <t>2013.6-
2016</t>
  </si>
  <si>
    <t>和源路（古亭滨江段）</t>
  </si>
  <si>
    <t>阳和新区管委</t>
  </si>
  <si>
    <t xml:space="preserve">项目全长3.895公里，红线26米 </t>
  </si>
  <si>
    <t>2013.3-2016</t>
  </si>
  <si>
    <t>在完成自排涵及解决土地问题后，3个月完成竣工交付。</t>
  </si>
  <si>
    <t>柳江大道二期和下穿铁路立交工程</t>
  </si>
  <si>
    <t xml:space="preserve">总长约2652米 </t>
  </si>
  <si>
    <t xml:space="preserve">进行路基路面、桥梁及人行道、路灯等附属工程施工，建成通车 </t>
  </si>
  <si>
    <t>火炬大道</t>
  </si>
  <si>
    <t>全长3.95公里，道路红线宽度为54米 规划道路等级为城市主干道，设计时速50公里/小时</t>
  </si>
  <si>
    <t>火炬大道北段400米路基施工</t>
  </si>
  <si>
    <t>（三）供排水</t>
  </si>
  <si>
    <t>鹿寨城南水厂一期项目</t>
  </si>
  <si>
    <t>新建一座12万m³/d的净水厂，其中一期规模6万m³/d，包括净水厂工程及配水管网工程。</t>
  </si>
  <si>
    <t>上级资金
业主自筹</t>
  </si>
  <si>
    <t>开工建设，完成部分水厂设施建设</t>
  </si>
  <si>
    <t>市区防洪泵站、防洪闸改扩建工程</t>
  </si>
  <si>
    <t>市防排处</t>
  </si>
  <si>
    <t>市水利局</t>
  </si>
  <si>
    <t>包括白沙堤三桥西第二交通闸、华丰湾防洪闸改造工程、竹鹅溪防洪闸改造工程、白沙堤回龙冲防洪排涝闸改造工程、等防洪闸项目</t>
  </si>
  <si>
    <t>柳东新区水厂古偿河原水输水工程</t>
  </si>
  <si>
    <t>供水规模为42.6万平方米</t>
  </si>
  <si>
    <t>2013.6-2017</t>
  </si>
  <si>
    <t>完成借地工作和部分管道建设</t>
  </si>
  <si>
    <t xml:space="preserve">柳东新区水厂（一期）工程  </t>
  </si>
  <si>
    <t>供水能力为30万吨/天，配水管网111.96公里</t>
  </si>
  <si>
    <t>完成部分水厂设施建设</t>
  </si>
  <si>
    <t>融安县城东圩水厂</t>
  </si>
  <si>
    <t>融安县自来水厂</t>
  </si>
  <si>
    <t>融安县政府</t>
  </si>
  <si>
    <t>新建东圩水厂一座，供水规模为5×104m3/d；取水工程一项，取水规模为11×104m3/d；原输水管工程一项，输水规模为6×104m3/d；配水管网工程一项，供水规模为6×104m3/d。</t>
  </si>
  <si>
    <t>上级资金  银行贷款  县级自筹</t>
  </si>
  <si>
    <t>2014.12-2017</t>
  </si>
  <si>
    <t>开展设备采购，基本完成净水厂基础及构筑物框架</t>
  </si>
  <si>
    <t>（四）园区基础设施（含园区道路、标准厂房、场地平整等）</t>
  </si>
  <si>
    <t>官塘物流园片区路网工程</t>
  </si>
  <si>
    <t>包括主次干道5条，支路7条：产业大道，宽54米，长1962.71米；保税大道，宽38米，长2361.10米；横八路，宽22-38米，长900-1870.7；横六路，宽38米，长733.23米；纵七路，宽38米，长1689.77米；横三路，宽22米，长3346.863米；横四路，宽22米，长838.88米；横五路，宽22米，长786.06米；横七路，宽22米，长703.79米；纵三路，宽22米，长998.57米；纵十一路，宽22米，长587米；保税巡逻道（南），宽11米，长1935.93米。</t>
  </si>
  <si>
    <t>中欧产业园基础设施建设项目</t>
  </si>
  <si>
    <t>建设中欧产业园园区内路网及相关配套基础设施</t>
  </si>
  <si>
    <t>河西物流园路网工程</t>
  </si>
  <si>
    <t>总长10357米，宽为18～50米</t>
  </si>
  <si>
    <t>道路施工建设</t>
  </si>
  <si>
    <t>结转</t>
  </si>
  <si>
    <t>沙东生态新城基础设施项目</t>
  </si>
  <si>
    <t>建设第三城区相关配套基础设施</t>
  </si>
  <si>
    <t>桂中林业科技产业园基础设施建设项目</t>
  </si>
  <si>
    <t xml:space="preserve">建设桂中林业科技产业园配套设施，完善相应的道路、供电、给排水基础设施 </t>
  </si>
  <si>
    <t>完成园区经九路、纬六路道路施工</t>
  </si>
  <si>
    <t>阳和产业服务中心</t>
  </si>
  <si>
    <t>建设为园区企业服务的综合性大楼及配套设施</t>
  </si>
  <si>
    <t>上桃花片区路网</t>
  </si>
  <si>
    <t xml:space="preserve">全长6019.467m，宽为22-30m          </t>
  </si>
  <si>
    <t>2012.8-2017</t>
  </si>
  <si>
    <t>下桃花片区路网</t>
  </si>
  <si>
    <t>全长31.33km，宽为20-50m</t>
  </si>
  <si>
    <t>2011.12-2017</t>
  </si>
  <si>
    <t>柳东新区科技园</t>
  </si>
  <si>
    <t>建设信息产业园、大学生创业基地、留学生创业园，以及汽车电器、汽车配件生产和发动机效能试验基地等</t>
  </si>
  <si>
    <t>2016.1-2018.9</t>
  </si>
  <si>
    <t>完成基础施工</t>
  </si>
  <si>
    <t>河西物流园路网工程（河西路西鹅路以西段、纬二路、和平路西鹅路以西段、经五路北）</t>
  </si>
  <si>
    <t>总长4412米，其中河西路西段长约1017米，红线宽33.5米；纬二路长约1505米，红线宽26米；和平路（西）长约637米，红线宽36米；经五路（北）长约1253米，红线宽36米，均为双向四车道。</t>
  </si>
  <si>
    <t>柳东新区企业总部办公区项目</t>
  </si>
  <si>
    <t>总建筑面积231410.9平方米。主要建设一栋20层的综合办公楼，两栋12层的商务写字楼，其中C座建筑面积34863.04平方米，D座建筑面积34498.04平方米，生态连廊709.92平方米，地下停车场80229平方米，并配套建设相关基础设施。</t>
  </si>
  <si>
    <t>2012.10-2017</t>
  </si>
  <si>
    <t>主体结构封顶，C、D座拆除外架</t>
  </si>
  <si>
    <t>柳州市祥兴高科技孵化园项目</t>
  </si>
  <si>
    <t>广西祥兴实业集团</t>
  </si>
  <si>
    <t>鱼峰区政府</t>
  </si>
  <si>
    <t>总建筑面积约77342平米，建设厂房、综合办公科技楼等</t>
  </si>
  <si>
    <t>科技楼建设</t>
  </si>
  <si>
    <t>柳江县里高石材循环产业园区</t>
  </si>
  <si>
    <t>柳江县土地储备中心、县经贸局</t>
  </si>
  <si>
    <t xml:space="preserve">进行场地平整，建设厂房、道路等设施 </t>
  </si>
  <si>
    <t xml:space="preserve">完成一期100亩征地拆迁，实施土地平整，落实入园企业 </t>
  </si>
  <si>
    <t>柳江县小微企业创业基地标准厂房项目</t>
  </si>
  <si>
    <t>柳江县开发区管委会</t>
  </si>
  <si>
    <t>建设标准厂房18万平方米</t>
  </si>
  <si>
    <t xml:space="preserve">完成标准厂房建设并落实部分业主入驻生产 </t>
  </si>
  <si>
    <t>鹿寨县中小科技企业创业孵化基地项目</t>
  </si>
  <si>
    <t>总面积约46485㎡，改造原职教中心现有建筑六栋、完善绿化、排水、给水、供电等配套设施</t>
  </si>
  <si>
    <t>2013.7-2017</t>
  </si>
  <si>
    <t>完成6#、7#教学楼改建；完成21#标准厂房建设；建设部分给排水管道。</t>
  </si>
  <si>
    <t>柳工机械装备工业片区基础设施建设</t>
  </si>
  <si>
    <t>柳江县园区投资公司</t>
  </si>
  <si>
    <t xml:space="preserve">建设柳工配套工业区，完善相应的道路、供电、给排水基础设施 </t>
  </si>
  <si>
    <t>2011.8-2017</t>
  </si>
  <si>
    <t xml:space="preserve">1.完成征地拆迁；
2.完成场地平整、整机停车场建设；
3.实施全球客户体验中心建设 </t>
  </si>
  <si>
    <t>河表工业片区基础设施项目</t>
  </si>
  <si>
    <t>柳州市瑞泰投资有限公司</t>
  </si>
  <si>
    <t xml:space="preserve">进行土地平整、道路工程、给水工程、排水工程、路灯工程及绿化工程等建设 </t>
  </si>
  <si>
    <t>修建横一路、河表路道路给排水工程，平整500亩土方工程</t>
  </si>
  <si>
    <t>洛维工业园8#地块标准厂房</t>
  </si>
  <si>
    <t xml:space="preserve">总建筑面积67878㎡，建设标准厂房、场区范围内给排水、场地道路、景观绿化等基础配套设施工程 </t>
  </si>
  <si>
    <t>柳城县工业区沙埔片区三期基础设施建设工程</t>
  </si>
  <si>
    <t>柳城县工管委</t>
  </si>
  <si>
    <t>柳城县政府</t>
  </si>
  <si>
    <t>建设沙埔片区厂房、道路等基础设施</t>
  </si>
  <si>
    <t>2013.11-2016</t>
  </si>
  <si>
    <t>三、能源基础设施</t>
  </si>
  <si>
    <t>柳州市电网建设（2016年）</t>
  </si>
  <si>
    <t>广西电网公司</t>
  </si>
  <si>
    <t>柳州供电局</t>
  </si>
  <si>
    <t>新增主变容量64万千伏安，新建及改造线路443千米。建设500kV柳南变电站220kV配套送出工程、沙塘～杨柳220kV双回线路改造工程、220kV野扩变电站扩建工程、220kV里明～贝江(融水)II回、贝江至三江线路工程、茅洲～杨柳改接沙塘220kV线路改造工程、110kV花岭、江东、西鹅、新桂(大良)、凉亭（江口）送变电工程、220千伏双仁(官南)变电站110千伏配套工程、110kV文笔、西江、河东、连丰变电站扩建工程、110kV古木变电站增容改造工程、三江八江风电场110kV送出工程、融安白云岭风电场送出等工程。</t>
  </si>
  <si>
    <t xml:space="preserve">项目开工建设 </t>
  </si>
  <si>
    <t>天然气加气站（CNG、LNG）</t>
  </si>
  <si>
    <t>中石化、中石油、西江油品公司</t>
  </si>
  <si>
    <t>建设汽车CNG、LNG加气站9座</t>
  </si>
  <si>
    <t>部分开工建设</t>
  </si>
  <si>
    <t>柳北片区焦炉煤气气源转换</t>
  </si>
  <si>
    <t>柳州中燃城市燃气发展有限公司</t>
  </si>
  <si>
    <t xml:space="preserve">市住建委
</t>
  </si>
  <si>
    <t>中压管线建设40.06Km（柳长路、跃进北路）；中压管网改造35.1Km（严重腐蚀及断裂灰口铸铁管）</t>
  </si>
  <si>
    <t>中压管网改造5Km</t>
  </si>
  <si>
    <t>广西管网公司中缅天然气东泉至洛埠专供管道项目</t>
  </si>
  <si>
    <t>广西管网公司</t>
  </si>
  <si>
    <t xml:space="preserve">全长24公里，管径DN350，涉及压力4.0MPa，设计输气量4.79亿方/年 </t>
  </si>
  <si>
    <t>开工建设部分土建和管道工程</t>
  </si>
  <si>
    <t>柳江县城天然气管道工程</t>
  </si>
  <si>
    <t>柳江县住建局</t>
  </si>
  <si>
    <t xml:space="preserve">建设从中缅油气分输站至县城的32公里支线管及县城内管网建设 </t>
  </si>
  <si>
    <t xml:space="preserve">建设从中缅油气分输站至县城的支线管网及县城内管网建设 </t>
  </si>
  <si>
    <t>柳州市电网建设（2015年）</t>
  </si>
  <si>
    <t xml:space="preserve">新增主变容量127万千伏安，新建及改造线路148.8千米 建设金沙江中游电站送电广西直流受端500kV交流配套工程，500kV沙塘变电站扩建工程，220kV双仁（官南）、朱雀（新兴）送变电工程，220kV朱雀(新兴)变电站110kV配套工程，110kV龙田、潭西、横山(太阳村)送变电等工程 </t>
  </si>
  <si>
    <t xml:space="preserve">变电站主体、线路工程施工 </t>
  </si>
  <si>
    <t>柳州城市及县城配电网建设改造工程</t>
  </si>
  <si>
    <t>广西电网有限责任公司</t>
  </si>
  <si>
    <t xml:space="preserve">新建与改造10kV线路173.4km，配变49台，容量22.89MVA，低压线路144.86km 台区58个，电能表682只 </t>
  </si>
  <si>
    <t xml:space="preserve">配电网新建及改造 </t>
  </si>
  <si>
    <t>柳州农网升级改造工程</t>
  </si>
  <si>
    <t xml:space="preserve">增容改扩建35kV变电站3座，主变容量15MVA，新建35kV线路42.5km，新建与改造10kV线路17.28km，配变70台，容量17.26MVA，低压线路170.18km 台区60个，电能表5429只 </t>
  </si>
  <si>
    <t>中央投资
业主自筹</t>
  </si>
  <si>
    <t>2016.1-2017</t>
  </si>
  <si>
    <t xml:space="preserve">基本完工 </t>
  </si>
  <si>
    <t>柳东新区天然气利用工程</t>
  </si>
  <si>
    <t>东城燃气</t>
  </si>
  <si>
    <t xml:space="preserve">柳东新区管委
</t>
  </si>
  <si>
    <t>项目建设雒容燃气站（含城市天然气接收门站1座，LNG气化站1座）；官塘燃气站（高中压调压站1座）；天然气加气站2座；燃气高、中压管网155公里和相应调压柜（箱）</t>
  </si>
  <si>
    <t>市政中央管线完成12公里，试高压管线完成8公里，完成LNG气化站1座</t>
  </si>
  <si>
    <t>柳东加油站</t>
  </si>
  <si>
    <t>建设6座加油站，其中2015年建设122#冠东加油站和63#阳和加油站</t>
  </si>
  <si>
    <t>2015-2019</t>
  </si>
  <si>
    <t>建成阳和加油站，花岭加油站完成主体施工</t>
  </si>
  <si>
    <t>云南金沙江中游电站送电广西直流输电工程</t>
  </si>
  <si>
    <t>南方电网有限责任公司超高压输电公司</t>
  </si>
  <si>
    <t>1、建设柳南换流站，建设规模直流输电容量3200MW
2、建设一回±500kV直流输电线路（其中柳州市境内62.1km）
3、建设柳南换流站接地极及线路（其中柳州市境内接地极线路21km）</t>
  </si>
  <si>
    <t>2014.11-2016.12</t>
  </si>
  <si>
    <t>建设柳南转换站等工程</t>
  </si>
  <si>
    <t>柳州市电网建设（2014年）</t>
  </si>
  <si>
    <t xml:space="preserve">新增主变容量49.15万千伏安，新建及改造线路122.8千米 建设鹿寨上大压小热电联产项目配套送出工程，220kV茅洲、城关变电站扩建工程，杨柳～柳北、柳北～野岭线路改造工程，110kV长塘变电站主变改造工程，鹧鸪（鹧鸪江）送变电工程，寨沙送变电工程，浮石～屯秋110kV线路改接220kV融安站等工程 </t>
  </si>
  <si>
    <t xml:space="preserve">建成投产 </t>
  </si>
  <si>
    <t>广西管网公司中缅天然气柳江支线项目</t>
  </si>
  <si>
    <t>建设中缅天然气柳州输气管道共计57公里，输量6.42亿方/年</t>
  </si>
  <si>
    <t>2014.10-2016</t>
  </si>
  <si>
    <t>完成项目建设</t>
  </si>
  <si>
    <t>中缅天然气柳州市区接气工程</t>
  </si>
  <si>
    <t>柳州中燃</t>
  </si>
  <si>
    <t>柳西门站1座、板栗园高中压调压站及柳北（柳北供气站内）高中压调压站各6座，管线40.6公里；</t>
  </si>
  <si>
    <t>2014-2016</t>
  </si>
  <si>
    <t>新圩门站1座；高中压调压站4座、（北外环、柳北、柳西、板栗园、南环）；次高压管线18.6Km；（北外环—柳西、柳西—板栗园）；加气母站1座</t>
  </si>
  <si>
    <t>四、水利基础设施</t>
  </si>
  <si>
    <t>广西主要支流柳江柳州市城区河段治理阳和堤工程</t>
  </si>
  <si>
    <t>市防洪排涝工程管理处</t>
  </si>
  <si>
    <t>堤防建设7.2公里，建设7个泵站，2.5公里暗涵</t>
  </si>
  <si>
    <t>中央补助资金及地方财政资金</t>
  </si>
  <si>
    <t xml:space="preserve">建设封木泵站和江泗泵站 </t>
  </si>
  <si>
    <t>融水县城区防洪排涝工程</t>
  </si>
  <si>
    <t>融水苗族自治县水利局</t>
  </si>
  <si>
    <t>按20 年一遇洪水标准建设防洪堤、护岸2.3KM、新建排涝闸及排涝泵站</t>
  </si>
  <si>
    <t>中央预算内专项投资及自治区    市配套资金</t>
  </si>
  <si>
    <t xml:space="preserve">开工建设 </t>
  </si>
  <si>
    <t>鹿寨县古偿河水库工程</t>
  </si>
  <si>
    <t>柳州鹿源水利投资有限责任公司</t>
  </si>
  <si>
    <t>总库容9230万立方米，正常蓄水位为178米</t>
  </si>
  <si>
    <t>财政拨款  银行贷款</t>
  </si>
  <si>
    <t>1.大坝工程：①完成大坝的坝基及坝肩防渗与排水；②完成溢流坝段及左、右岸非溢流坝段全部碾压砼及常态砼；③完成廊道及坝体交通工程。④完成金属结构及启闭机安装。2、导流洞：完成导流洞封堵段施工。 3、输水洞工程：①完成进水闸室段、洞身段、出口段施工；②完成灌浆工程；③完成金属结构及启闭机安装。</t>
  </si>
  <si>
    <t>落久水利枢纽工程</t>
  </si>
  <si>
    <t>龙溪公司</t>
  </si>
  <si>
    <t>水库总库容3.43亿立方米，防洪库容2.5亿立方米，电站装机容量3.9万千瓦</t>
  </si>
  <si>
    <t>完成项目前期工作，导流工程开工</t>
  </si>
  <si>
    <t>广西主要支流柳江柳州市区河段治理工程官塘堤上段</t>
  </si>
  <si>
    <t>防洪堤长1.345公里，莫道江南支和洛埠沟排涝闸2座，装机规模分别为1600、540千瓦</t>
  </si>
  <si>
    <t>中央预算自治区     市配套</t>
  </si>
  <si>
    <t xml:space="preserve">建设莫道江南支泵站及部分堤防 </t>
  </si>
  <si>
    <t>广西主要支流柳江柳州市区河段治理工程白露堤</t>
  </si>
  <si>
    <t>建设堤防1.9公里，泵站1座，排涝闸1座</t>
  </si>
  <si>
    <t xml:space="preserve">建设云头溪泵站及部分堤防 </t>
  </si>
  <si>
    <t>广西主要支流防洪整治(融安段)工程</t>
  </si>
  <si>
    <t>融安县水利局</t>
  </si>
  <si>
    <t>12.3公里护岸、河堤建设</t>
  </si>
  <si>
    <t>2013.9-2018.12</t>
  </si>
  <si>
    <t>完成上面寨段、氮肥厂段施工。</t>
  </si>
  <si>
    <t>五、智慧城市</t>
  </si>
  <si>
    <t>柳州智慧城市一期工程</t>
  </si>
  <si>
    <t>市住建委、工信委、国土局、规划局、公安局、市房屋登记中心</t>
  </si>
  <si>
    <t>包括城市综合管网信息管理系统一期工程、柳州市市民卡工程、智慧柳州时空信息云平台（一期）、智慧社区管理和服务信息平台、天网工程项目。</t>
  </si>
  <si>
    <t>市财政资金、业主自筹</t>
  </si>
  <si>
    <t>2014.11-2017</t>
  </si>
  <si>
    <t>软硬件平台部署；市民卡推广；建设天网五期视频监控点、治安卡口等</t>
  </si>
  <si>
    <t>Ⅱ、民生保障</t>
  </si>
  <si>
    <t>民生保障</t>
  </si>
  <si>
    <t>一、教育</t>
  </si>
  <si>
    <t>职教园北部共享区</t>
  </si>
  <si>
    <t>包含综合教学区、实训中心区及生活服务区。综合教学区建筑面积18000㎡，实训中心区总建筑面积101500㎡，生活服务区总建筑面积8500㎡，其中住宿区7000㎡，供1000人居住，餐饮区1500㎡。</t>
  </si>
  <si>
    <t>上级资金、财政拨款、银行贷款、企业自筹</t>
  </si>
  <si>
    <t>完成3栋楼4层结构</t>
  </si>
  <si>
    <t>广西机械高级技工学校迁建（一期）</t>
  </si>
  <si>
    <t xml:space="preserve">广西机械高级技工学校、城投公司  </t>
  </si>
  <si>
    <t xml:space="preserve">总建筑面积约102723.03平方米，学生规模6800人 </t>
  </si>
  <si>
    <t>2016.12-2017.12</t>
  </si>
  <si>
    <t>迁建部分主体施工</t>
  </si>
  <si>
    <t>广西科技大学——柳东校区建设项目</t>
  </si>
  <si>
    <t>广西科技大学</t>
  </si>
  <si>
    <t>教学科研行政用房面积约9万平方米，建设可容纳3000名学生的汽车学院教学、行政、研发功能区 一期包括教学用房、学生宿舍、食堂、若干体育教学场所及其他配套设施等</t>
  </si>
  <si>
    <t>2015.8-2018.8</t>
  </si>
  <si>
    <t>完成主体结构封顶</t>
  </si>
  <si>
    <t>市区公办幼儿园建设项目（2016年）</t>
  </si>
  <si>
    <t>各城区教育局</t>
  </si>
  <si>
    <t>各城区政府</t>
  </si>
  <si>
    <t>在城中区、柳北区、鱼峰区、柳东新区建设4所公办幼儿园</t>
  </si>
  <si>
    <t>财政拨款</t>
  </si>
  <si>
    <t>2016.1-2016.12</t>
  </si>
  <si>
    <t>完成建设。</t>
  </si>
  <si>
    <t>新建市区6所中小学校</t>
  </si>
  <si>
    <t>市教育局</t>
  </si>
  <si>
    <t>建设河东二小、马鹿山中学、洛维路中学、荣军路中学、航二路小学、航四路中学。</t>
  </si>
  <si>
    <t>市铁一中迁建项目</t>
  </si>
  <si>
    <t>铁一中
(东城公司代建）</t>
  </si>
  <si>
    <t>建设教学综合楼及相关配套实施</t>
  </si>
  <si>
    <t>市一中搬迁</t>
  </si>
  <si>
    <t>柳州市教育局（东通公司代建）</t>
  </si>
  <si>
    <t>融安高中新校区</t>
  </si>
  <si>
    <t>融安县教育局</t>
  </si>
  <si>
    <t>在校生规模6500人；规划总建筑面积94000㎡ 建设教学楼、行政楼、语音计算机及实验楼、图书馆、艺术楼、礼堂、体育馆，学生宿舍，食堂及相关配套设施等</t>
  </si>
  <si>
    <t>完成场地清表，完成2栋教学楼、1栋综合楼、1栋宿舍楼主体工程建设</t>
  </si>
  <si>
    <t>第二中学迁建</t>
  </si>
  <si>
    <t>第二中学（东城公司代建）</t>
  </si>
  <si>
    <t>总建筑面积为114402.23m2 主要建设内容为教学楼、电教实验楼、行政图书综合楼、合班教室、体育馆等以及其他配套设施等配套设施</t>
  </si>
  <si>
    <t>市财政拨款</t>
  </si>
  <si>
    <t>2014.9-2017</t>
  </si>
  <si>
    <t>完成装修</t>
  </si>
  <si>
    <t>柳州市市区义务教育均衡发展学校基本建设三年攻坚新建22所中小学项目</t>
  </si>
  <si>
    <t>建投公司、东城公司、龙建公司、东通公司等</t>
  </si>
  <si>
    <t>总建筑面积220686㎡ 建设荣军路小学、桂景湾小学、北祥小学、育才小学、航五路小学、雒容二小、滨江路中学等22学校</t>
  </si>
  <si>
    <t>市财政和城区财政拨款</t>
  </si>
  <si>
    <t>雒容二小主体结构封顶</t>
  </si>
  <si>
    <t>融水县第二中学新校区</t>
  </si>
  <si>
    <t>融水县教育局</t>
  </si>
  <si>
    <t>总建筑面积66204㎡；规划招生规模3 年级，60教学班，在校生3000人，其中住校生2550人，主要建设内容包括：综合楼、教学楼等及配套设施</t>
  </si>
  <si>
    <t>一期项目：综合楼1栋，教学楼2栋（含合班教室），图书馆1栋，食堂1栋，学生宿舍楼5栋</t>
  </si>
  <si>
    <t>广西（柳州）职业技能公共实训基地</t>
  </si>
  <si>
    <t>市人社局(东城公司代建）</t>
  </si>
  <si>
    <t>市人社局</t>
  </si>
  <si>
    <t>总建筑面积128000平方米，其中综合教学区18000平方米、实训心区101500平方米、生活服务区8500平方米，建设综合教学区、职业培训、技能实践、简直研成果转化基地等。</t>
  </si>
  <si>
    <t>2015-2017-</t>
  </si>
  <si>
    <t>市区公立幼儿园建设项目</t>
  </si>
  <si>
    <t>建投公司、东城公司</t>
  </si>
  <si>
    <t xml:space="preserve">各城区政府
</t>
  </si>
  <si>
    <t>柳北区、鱼峰区、柳南区、城中区</t>
  </si>
  <si>
    <t>总建设规模4.1万㎡，新建沙塘、阳和、马鞍山、新翔、东环、潭中西路幼儿园、河东幼儿园等幼儿园，建成后新增总班级数141个班，新增幼儿园学位3150个</t>
  </si>
  <si>
    <t>市、城区财政拨款</t>
  </si>
  <si>
    <t>柳州职业技术学院(一期）</t>
  </si>
  <si>
    <t>柳州职业技术学院（东城公司代建）</t>
  </si>
  <si>
    <t>总建筑面积约350088.97平方米，规划学生数12000人，项目一次规划分期实施。一期建筑面积117189.3平方米，规划容纳学生人数4000人。主要建设内容为：教学楼2栋（1#3#），食堂1栋（8#），宿舍楼2栋（12#13#），泵房及开闭所，并配套建设标准运动场、篮球场排球场等室外体育运动场地、室外停车场、大门、围墙以及给排水、供配电、道路、绿化等配套辅助设施等。</t>
  </si>
  <si>
    <t>2015.2-2016</t>
  </si>
  <si>
    <t>2016年7月交付使用</t>
  </si>
  <si>
    <t>柳州市职业教育集中办学区一期工程</t>
  </si>
  <si>
    <t xml:space="preserve">总建筑面积64万㎡，主要建设内容包括一职校、二职校、城职院、铁道职业学院校园建设以及中部、北部共享区建设 </t>
  </si>
  <si>
    <t>2011-2016</t>
  </si>
  <si>
    <t>2016年5月竣工验收</t>
  </si>
  <si>
    <t>静兰小学迁建工程</t>
  </si>
  <si>
    <t>静兰小学（龙建公司代建）</t>
  </si>
  <si>
    <t>建设36个班，建设包括教学楼、行政楼、综合楼、食堂、操场等，总建筑面积约13270㎡</t>
  </si>
  <si>
    <t>财政资金</t>
  </si>
  <si>
    <t>二、卫生</t>
  </si>
  <si>
    <t>柳铁中心医院2#住院楼</t>
  </si>
  <si>
    <t>柳州市柳铁中心医院</t>
  </si>
  <si>
    <t>市卫计委</t>
  </si>
  <si>
    <t>建筑面积46500M2，新建急诊科、内科病房、内科ICU、CCU、内镜中心/血透室、放射科、检验科、核医学科、功能检查科/超声科、地下停车场等</t>
  </si>
  <si>
    <t>财政配套、业主自筹</t>
  </si>
  <si>
    <t>2016.1-2018.12</t>
  </si>
  <si>
    <t>第四人民医院河西综合楼</t>
  </si>
  <si>
    <t>市第四人民医院（建投公司代建）</t>
  </si>
  <si>
    <t xml:space="preserve">市卫计委
</t>
  </si>
  <si>
    <t>总建筑面积约36000㎡，新建医疗综合楼，设计床位350张</t>
  </si>
  <si>
    <t>业主自筹  银行贷款  市财政资金 上级资金</t>
  </si>
  <si>
    <t>完成前期手续，力争开工建设</t>
  </si>
  <si>
    <t>融安县妇幼保健院整体搬迁工程</t>
  </si>
  <si>
    <t>融安县妇幼保健院</t>
  </si>
  <si>
    <t>建设业务用房及其他附属设施</t>
  </si>
  <si>
    <t>上级资金、市财政资金</t>
  </si>
  <si>
    <t>完成综合楼基础及地下室工程，地面主体完成30%工程建设。</t>
  </si>
  <si>
    <t>柳州市中医院东院建设项目（一期）</t>
  </si>
  <si>
    <t>市中医院（建投公司代建）</t>
  </si>
  <si>
    <t xml:space="preserve">
市卫计委
</t>
  </si>
  <si>
    <t xml:space="preserve">建筑面积121950㎡， 主要建设内容包括：门诊急诊楼、重点专病专医病房大楼、医技楼等建筑，以及供配电、给排水、绿化等配套工程 </t>
  </si>
  <si>
    <t xml:space="preserve">上级资金   银行贷款   业主自筹和市财政贴息解决 </t>
  </si>
  <si>
    <t>2014.9-
2017.3</t>
  </si>
  <si>
    <t xml:space="preserve">开展基础、主体工程施工 </t>
  </si>
  <si>
    <t>柳州市儿童医院辅助业务用房</t>
  </si>
  <si>
    <t>柳州市妇幼保健院</t>
  </si>
  <si>
    <t>总建筑面积80251.1㎡，主要建设后勤科研综合楼、大堂、医技楼、学术中心等</t>
  </si>
  <si>
    <t>2015.3-2016.9</t>
  </si>
  <si>
    <t>三江县人民医院迁建工程</t>
  </si>
  <si>
    <t>三江县人民医院</t>
  </si>
  <si>
    <t>三江县政府</t>
  </si>
  <si>
    <t>三江县古宜镇河东新开发区</t>
  </si>
  <si>
    <t>调整后建筑总面积53598.2平方米,其中地面48798.2平方米,地下4800平方米。建设内容:门诊综合楼、住院大楼、感染疾病楼及配套用房等。</t>
  </si>
  <si>
    <t>中央投资
自治区配套业主自筹</t>
  </si>
  <si>
    <t>主体施工</t>
  </si>
  <si>
    <t>广西科技大学第二附属医院住院综合楼</t>
  </si>
  <si>
    <t>广西科技大学第二附属医院</t>
  </si>
  <si>
    <t>总建筑面积25141㎡，主要建设住院综合楼、污水处理站及配套附属设施</t>
  </si>
  <si>
    <t xml:space="preserve">搬迁补偿      争取自治区财政支持及医院自筹解决 </t>
  </si>
  <si>
    <t>2014.7-2017</t>
  </si>
  <si>
    <t>柳州市人民医院全科医生临床培训基地</t>
  </si>
  <si>
    <t>市人民医院（东通公司代建）</t>
  </si>
  <si>
    <t>总建筑面积12966㎡，主要建设内容包括临床技能模拟训练中心、教学用房及相关教学设备配置、全科医学示教门诊、学员宿舍、120急救指挥中心用房、地下车库和人防地下室等</t>
  </si>
  <si>
    <t xml:space="preserve">中央资金    地方配套  业主自筹  120急救指挥中心搬迁专项资金 </t>
  </si>
  <si>
    <t>2014.1-2017</t>
  </si>
  <si>
    <t>主体、装修建设</t>
  </si>
  <si>
    <t>工人医院西院门急诊医技住院综合楼</t>
  </si>
  <si>
    <t>市工人医院（东通公司代建）</t>
  </si>
  <si>
    <t>总建筑面积63759㎡，其中地上建筑面积47331㎡，地下建筑面积16428㎡。项目建设内容：新建一栋19层的业务综合大楼，包括门诊、急诊、医技、住院、办公等功能，规划床位数为616张病床规模。</t>
  </si>
  <si>
    <t>单位自筹   银行贷款  财政补贴</t>
  </si>
  <si>
    <t>综合大楼建设。</t>
  </si>
  <si>
    <t>融水苗族自治县中医医院搬迁工程</t>
  </si>
  <si>
    <t>融水苗族自治县中医医院</t>
  </si>
  <si>
    <t>总建筑面积16782.80㎡，主要建设内容包括：门诊楼、住院楼、医技楼、后勤供给楼</t>
  </si>
  <si>
    <t>上级资金  财政资金</t>
  </si>
  <si>
    <t>三通一平、主体工程开工</t>
  </si>
  <si>
    <t>三、文化体育</t>
  </si>
  <si>
    <t>新开</t>
  </si>
  <si>
    <t>柳东新区文化广场</t>
  </si>
  <si>
    <t>总建筑面积164794平方米。建设青少年宫、科技馆、群众艺术馆及配套商业设施融合一体的文化广场大楼1座，以及停车场、道路、绿化、供配电、室外给排水、室外照明等配套设施以及广场、绿地、景观等配套公共设施。</t>
  </si>
  <si>
    <t>2013.10-2017</t>
  </si>
  <si>
    <t>完成筏板施工</t>
  </si>
  <si>
    <t>李宁体育园</t>
  </si>
  <si>
    <t>李宁公司
（待定）</t>
  </si>
  <si>
    <t>市体育局</t>
  </si>
  <si>
    <t>建设体育园</t>
  </si>
  <si>
    <t>马鹿山体育宾馆</t>
  </si>
  <si>
    <t>总建筑面积23274㎡</t>
  </si>
  <si>
    <t>东盟国际龙城府文化世界</t>
  </si>
  <si>
    <t>深圳世纪领军影业公司</t>
  </si>
  <si>
    <t xml:space="preserve">
文新广局</t>
  </si>
  <si>
    <t>石碑平</t>
  </si>
  <si>
    <t>一期用地500亩，影视拍摄场景地、水上拍摄中心，3D影棚，后期制作中心，八龙镇步行街，演艺公寓，电影主题博物馆，影视表演及特技动作培训实验基地等。</t>
  </si>
  <si>
    <t>柳州市张公岭军事遗址公园项目</t>
  </si>
  <si>
    <t>市文新广局</t>
  </si>
  <si>
    <t>张公岭环山工事碉堡群的整体勘探、测绘、编制保护规划方案、环境绿化整治、公园配套设施建设和加固修缮</t>
  </si>
  <si>
    <t>2016－</t>
  </si>
  <si>
    <t>雒容镇中山街历史文化街区保护与改造</t>
  </si>
  <si>
    <t xml:space="preserve">东城公司 </t>
  </si>
  <si>
    <t>对建筑进行修缮，恢复历史文化街区风貌，提升历史文化名城内涵</t>
  </si>
  <si>
    <t>曙光西路历史文化街区保护与改造</t>
  </si>
  <si>
    <t>沿街建筑改造，建筑面积约87500平方米，道路改造工程，配套建设场地铺装等</t>
  </si>
  <si>
    <t>2013.12-2016</t>
  </si>
  <si>
    <t>完成工程建设</t>
  </si>
  <si>
    <t>东门周边历史文化街区保护与改造</t>
  </si>
  <si>
    <t xml:space="preserve">业主自筹  银行贷款  </t>
  </si>
  <si>
    <t>2013.12-
2016</t>
  </si>
  <si>
    <t>柳州白莲洞古人类遗址博物馆综合陈列楼及洞穴展示区工程</t>
  </si>
  <si>
    <t>白莲洞博物馆
（东通公司代建）</t>
  </si>
  <si>
    <t>市文化局</t>
  </si>
  <si>
    <t xml:space="preserve">总建筑面积9323.15 ㎡，新建综合陈列楼一栋，含多功能陈列厅、休闲演艺厅、文物库房、行政办公、业务用房和附属用房等；装修改造7000 ㎡白莲洞洞穴展示区 </t>
  </si>
  <si>
    <t>上级资金   业主自筹    财政补贴</t>
  </si>
  <si>
    <t xml:space="preserve">主楼建设 </t>
  </si>
  <si>
    <t>鹿寨县文化艺术中心</t>
  </si>
  <si>
    <t xml:space="preserve">总建筑面积约40510平方米 主要建设文化艺术中心、会议中心及相关配套设施等 </t>
  </si>
  <si>
    <t>申请中央资金及业主自筹</t>
  </si>
  <si>
    <t>1.完成2#、4#楼主体工程。
2.完成1#、2#、4#楼装修。</t>
  </si>
  <si>
    <t>四、社会保障服务</t>
  </si>
  <si>
    <t>河东颐养中心</t>
  </si>
  <si>
    <t>市民政局</t>
  </si>
  <si>
    <t>建设颐养中心及相关配套设施</t>
  </si>
  <si>
    <t>老年综合服务中心</t>
  </si>
  <si>
    <t>总建筑面积17096㎡，包括老年活动中心综合楼、地下室、门卫及绿化、大门、围墙等</t>
  </si>
  <si>
    <t xml:space="preserve">  业主自筹</t>
  </si>
  <si>
    <t>工程主体建设</t>
  </si>
  <si>
    <t>白云颐养中心</t>
  </si>
  <si>
    <t xml:space="preserve">总建筑面积149508平方米，建设老年人公寓楼、残疾人托养中心、医疗康复保健楼、老年人活动中心、室外活动场地、食堂及相关配套设施 </t>
  </si>
  <si>
    <t>上级补助  业主自筹  银行贷款</t>
  </si>
  <si>
    <t>2013.8-2017</t>
  </si>
  <si>
    <t>进行2#楼以的其余基建</t>
  </si>
  <si>
    <t>柳州市老年活动中心</t>
  </si>
  <si>
    <t>总建筑面积约3.5万㎡，建设老年活动中心及配套建设给排水、供配电、道路、绿化等设施</t>
  </si>
  <si>
    <t>核对开工日期</t>
  </si>
  <si>
    <t>河东老人公寓</t>
  </si>
  <si>
    <t xml:space="preserve">总建筑面积25567.17㎡， 建设老年人公寓、老年人日间照料中心、配套公共服务设施，以及地下停车场、变配电、给排水等配套设施 </t>
  </si>
  <si>
    <t>2014.12-2016</t>
  </si>
  <si>
    <t>五、棚户区改造及保障性安居工程</t>
  </si>
  <si>
    <t>（一）棚户区改造</t>
  </si>
  <si>
    <t>1、职工危旧房改造</t>
  </si>
  <si>
    <t>柳北区金凤毛巾厂棚户区改造项目（温馨景苑）</t>
  </si>
  <si>
    <t xml:space="preserve">总建筑面积18196.99㎡，住宅户数403户，主要建设内容为新建商业用房及住宅 </t>
  </si>
  <si>
    <t>场地平整及基础施工</t>
  </si>
  <si>
    <t>柳北区针织厂棚户区改造项目（温馨祥园）</t>
  </si>
  <si>
    <t xml:space="preserve">总建筑面积19675.89㎡，住宅户数132户，主要建设内容为新建商业用房及住宅 </t>
  </si>
  <si>
    <t>雀儿山路一区危旧房改造工程</t>
  </si>
  <si>
    <t>柳钢集团</t>
  </si>
  <si>
    <t xml:space="preserve">总建筑面积47500平米，安置户数204户，新建户数528户 </t>
  </si>
  <si>
    <t>2016-2018.4</t>
  </si>
  <si>
    <t>基础、主体施工</t>
  </si>
  <si>
    <t>改制企业职工危旧房改造项目-馨都雅居</t>
  </si>
  <si>
    <t>总建筑面积23218.7㎡，建设高层住宅、公共建筑等，住房190套</t>
  </si>
  <si>
    <t>财政投资   银行贷款  业主自筹</t>
  </si>
  <si>
    <t>八一路棚户区改造（馨和庭）</t>
  </si>
  <si>
    <t>总建筑面积22518㎡，住宅户数210户，其主要建设内容为新建商业用房及住宅。</t>
  </si>
  <si>
    <t>进行主体施工。</t>
  </si>
  <si>
    <t>区五建公司前锋路3号棚户区改造项目</t>
  </si>
  <si>
    <t>区五建</t>
  </si>
  <si>
    <t>总建筑面积68425平方米</t>
  </si>
  <si>
    <t>2015.5-2017</t>
  </si>
  <si>
    <t>开展基础、主体施工</t>
  </si>
  <si>
    <t>住建委反馈说不一定开工，暂列</t>
  </si>
  <si>
    <t>柳北区双和袜厂棚户区改造项目（温馨雅苑）</t>
  </si>
  <si>
    <t xml:space="preserve">总建筑面积41523.5㎡，住宅户数346户，主要建设内容为新建商业用房及住宅 </t>
  </si>
  <si>
    <t>鱼峰区灯泡厂棚户区改造项目（温馨茗园）</t>
  </si>
  <si>
    <t xml:space="preserve">总建筑面积60040.38㎡，住宅户数402户，主要建设内容为新建商业用房及住宅 </t>
  </si>
  <si>
    <t>柳南区塑料制品厂棚户区改造（温馨鸿苑）</t>
  </si>
  <si>
    <t xml:space="preserve">总建筑面积40753.57㎡，住宅户数288户，主要建设内容为新建商业用房及住宅 </t>
  </si>
  <si>
    <t>柳北区立宇集团棚户区改造项目（温馨丽苑）</t>
  </si>
  <si>
    <t xml:space="preserve">总建筑面积57659.9㎡，住宅户数218户，主要建设内容为商业用房及住宅等 </t>
  </si>
  <si>
    <t>柳北区商标印刷厂棚户区改造项目（温馨印象）一期</t>
  </si>
  <si>
    <t xml:space="preserve">总建筑面积37844.5㎡，住宅户数280户，主要建设内容为商业用房及住宅等 </t>
  </si>
  <si>
    <t>改制企业职工危旧房改造项目-中房·柳铁新城（一期）</t>
  </si>
  <si>
    <t>中房公司</t>
  </si>
  <si>
    <t>总建筑面积26万㎡，建设商业、住宅等</t>
  </si>
  <si>
    <t>2013.8-</t>
  </si>
  <si>
    <t>改制企业职工危旧房改造项目-胜利小区危房北二区</t>
  </si>
  <si>
    <t>总建筑面积约为9.5万㎡，拟新建商业、住宅和公建配套等设施</t>
  </si>
  <si>
    <t>2013.5-2017</t>
  </si>
  <si>
    <t>装修工程施工</t>
  </si>
  <si>
    <t>改制企业职工危旧房改造项目-馨雅小苑</t>
  </si>
  <si>
    <t>总建筑面积27653平方米，建设住宅和公建配套等设施等，住宅套数188户</t>
  </si>
  <si>
    <t>2012.7-2016</t>
  </si>
  <si>
    <t>改制企业职工危旧房改造项目-仁和家园</t>
  </si>
  <si>
    <t>总建筑面积13153平方米，建设住宅和公建配套等设施等，住宅套数98户</t>
  </si>
  <si>
    <t>财政投资  银行贷款  业主自筹</t>
  </si>
  <si>
    <t>2、城中村改造</t>
  </si>
  <si>
    <t>白沙村城中村改造</t>
  </si>
  <si>
    <t>绿城集团</t>
  </si>
  <si>
    <t xml:space="preserve">建筑面积100万平方米，建设村民回建安置房，商业等 </t>
  </si>
  <si>
    <t>安置房建设</t>
  </si>
  <si>
    <t>天山公园及周边城中村改造</t>
  </si>
  <si>
    <t xml:space="preserve">总建筑面积39万㎡，建设回建安置房及配套基础设施 </t>
  </si>
  <si>
    <t>2013.12-
2017</t>
  </si>
  <si>
    <t xml:space="preserve">AB地块开工建设，土建施工 </t>
  </si>
  <si>
    <t>牛车坪整村改造</t>
  </si>
  <si>
    <t xml:space="preserve">总建筑面积88万㎡，建设回建安置房及配套基础设施 </t>
  </si>
  <si>
    <t>2011.11-
2017</t>
  </si>
  <si>
    <t xml:space="preserve">完成部分征地拆迁，完成农贸市场及锦绣龙城部分主体工程 </t>
  </si>
  <si>
    <t>水南城中村整村改造项目</t>
  </si>
  <si>
    <t xml:space="preserve">  鱼峰区政府</t>
  </si>
  <si>
    <t>土地总面积约920亩，待拆迁户数约400户，涉及建筑面积约17万平方米。对土地进行征收、整理，建设回建安置房等设施。</t>
  </si>
  <si>
    <t>2008-2018</t>
  </si>
  <si>
    <t>征地拆迁、安置房三期建设等</t>
  </si>
  <si>
    <t>静兰城中村整村改造</t>
  </si>
  <si>
    <t>城中区政府</t>
  </si>
  <si>
    <t>土地总面积约8000亩，拆迁户数约1300户，拆迁面积约70万㎡（其中产权面积27万㎡）。对土地进行征收、整理，建设回建安置房等设施。</t>
  </si>
  <si>
    <t>2012-2018</t>
  </si>
  <si>
    <t>征地拆迁、安置房二期建设等</t>
  </si>
  <si>
    <t>下窑村城中村改造</t>
  </si>
  <si>
    <t>广西官塘投资开发有限公司</t>
  </si>
  <si>
    <t xml:space="preserve">总建筑面积100万㎡，建设回建安置房等设施 </t>
  </si>
  <si>
    <t>开工土建及部分住宅</t>
  </si>
  <si>
    <t>柳东新区南庆安置区</t>
  </si>
  <si>
    <t>总建筑面积约844393.4平方米 主要建筑内容包括住宅楼、幼儿园及社区医院、公厕、垃圾站等配套设施</t>
  </si>
  <si>
    <t>银行贷款</t>
  </si>
  <si>
    <t>一期完成初验，二期完成6层主体施工，三四期进行前期工作</t>
  </si>
  <si>
    <t>3、旧城改造及安置工程</t>
  </si>
  <si>
    <t>水域整治项目配套棚户区改造</t>
  </si>
  <si>
    <t>新建竹鹅溪流域整治配套安置房</t>
  </si>
  <si>
    <t>2016-2018.12</t>
  </si>
  <si>
    <t>项目征地拆迁，土地摘牌，开展基础、主体施工</t>
  </si>
  <si>
    <t>拆迁安置房项目-文景居</t>
  </si>
  <si>
    <t>建筑面积约42500㎡，住宅258套</t>
  </si>
  <si>
    <t>2016-2017.12</t>
  </si>
  <si>
    <t>土地摘牌，地下室及主体工程施工</t>
  </si>
  <si>
    <t>寨沙镇国家建制镇示范试点项目</t>
  </si>
  <si>
    <t>寨沙镇</t>
  </si>
  <si>
    <t>建设鹿寨县寨沙镇污水处理厂一期工程、鹿寨县寨沙镇雨水收集系统、寨沙镇人民公园等建设项目</t>
  </si>
  <si>
    <t>财政资金
企业投资</t>
  </si>
  <si>
    <t>2016-
2017</t>
  </si>
  <si>
    <t>1、完成寨沙镇城镇近期专项规划的编制；              
2、完成鹿寨县寨沙镇污水处理厂建设项目一期工程建设；                          3、完成鹿寨县寨沙镇雨水收集系统项目建设；                4、完成寨沙镇人民公园项目建设；</t>
  </si>
  <si>
    <t>火车南站周边改造项目-南站馨城</t>
  </si>
  <si>
    <t>总建筑面积为232358.63㎡，户数1230户，主要商业、高层住宅及居委会、青少年和老年活动中心等相关配套设施</t>
  </si>
  <si>
    <t>2014.3-2017.3</t>
  </si>
  <si>
    <t>主体结构施工</t>
  </si>
  <si>
    <t>火车南站周边改造项目-站前·馨天地</t>
  </si>
  <si>
    <t xml:space="preserve">总建筑面积75282.48㎡，建设高层建筑和商业裙房等 </t>
  </si>
  <si>
    <t>银行贷款及自筹</t>
  </si>
  <si>
    <t>火车南站周边改造项目-站前·馨印象</t>
  </si>
  <si>
    <t>总建筑面积约98251平方米，住宅总户数644户</t>
  </si>
  <si>
    <t>2010.12-2016</t>
  </si>
  <si>
    <t>5#、6#、7#楼施工建设</t>
  </si>
  <si>
    <t>文昌西路南片区旧城改造-瑞景文苑</t>
  </si>
  <si>
    <t>总建筑面积为451009.39㎡，共16栋30层或34层高层建筑</t>
  </si>
  <si>
    <t>2012.5-
2016</t>
  </si>
  <si>
    <t xml:space="preserve">商住楼主体及装饰施工 </t>
  </si>
  <si>
    <t>国道209沙埔至沙塘段安置区（一期）</t>
  </si>
  <si>
    <t xml:space="preserve">总建筑面积9.7万平米 </t>
  </si>
  <si>
    <t>农工商社会主义新农村建设项目（二期）</t>
  </si>
  <si>
    <t>建设集资房898套，解决农工商公司未享受房改政策的职工住房问题</t>
  </si>
  <si>
    <t>棚户区改造项目-碧芙蓉小区</t>
  </si>
  <si>
    <t>总建筑面积约58.5万㎡，计划建设城市棚户区住房1000套</t>
  </si>
  <si>
    <t>安置房项目-康馨茗园</t>
  </si>
  <si>
    <t>总建筑面积128631㎡，主要建设商业、高层住宅及相关配套设施</t>
  </si>
  <si>
    <t>2011.7-2016</t>
  </si>
  <si>
    <t>荣军路旧城改造-荣美雅居</t>
  </si>
  <si>
    <t xml:space="preserve">总建筑面积57998.22㎡ </t>
  </si>
  <si>
    <t>2012.10-2016</t>
  </si>
  <si>
    <t>荣军路旧城改造-荣御·优山美地</t>
  </si>
  <si>
    <t>总建筑面积140061㎡</t>
  </si>
  <si>
    <t>2014.3-2018.9</t>
  </si>
  <si>
    <t>（二）保障性安居工程</t>
  </si>
  <si>
    <t>潭中西路北侧保障性住房（美景华庭）</t>
  </si>
  <si>
    <t>规划建设廉租房1200户、公租房300户、安置房1378套（其中棚户区改造978套）</t>
  </si>
  <si>
    <t>上级资金  财政资金  银行贷款  业主自筹</t>
  </si>
  <si>
    <t>主体封顶、争取完成装修装饰工程80%</t>
  </si>
  <si>
    <t>杨柳新居公租房二期</t>
  </si>
  <si>
    <t>安居公司</t>
  </si>
  <si>
    <t>总建筑面积72000平方米，建设公租房1015套</t>
  </si>
  <si>
    <t>政府投资  银行贷款  业主自筹</t>
  </si>
  <si>
    <t>完成前期工作、基础工程施工</t>
  </si>
  <si>
    <t>洛维新居保障性项目</t>
  </si>
  <si>
    <t>总建筑面积83471.78平方米，建设902套公租房及189套经适房</t>
  </si>
  <si>
    <t xml:space="preserve">  市财政资金、银行贷款  </t>
  </si>
  <si>
    <t>学院路西侧保障性住房（文庭新居）</t>
  </si>
  <si>
    <t>规划净用地面积61328.2平米（合91.99亩）。规划建设公租房约500套，安置房918套（城市棚户区改造500套）。地上总建筑面积约153320.5平米，住宅面积141550平米，地下建筑面积49979.5平方米</t>
  </si>
  <si>
    <t>上级资金  市财政资金
银行贷款  业主自筹</t>
  </si>
  <si>
    <t>跃进北路东侧保障性住房（柳韵华府）</t>
  </si>
  <si>
    <t>规划建设廉租房300套，安置房450套</t>
  </si>
  <si>
    <t>2014.3-2017</t>
  </si>
  <si>
    <t>3#～6#楼外墙砌筑、装修装饰工程及配套设施</t>
  </si>
  <si>
    <t>荣军路保障性住房（宜居馨苑）</t>
  </si>
  <si>
    <t>规划建设公租房300户、安置房956套，其中城市棚户区改造700套</t>
  </si>
  <si>
    <t>完成地下室工程，争取完成主体工程30%</t>
  </si>
  <si>
    <t>水南华庭二期</t>
  </si>
  <si>
    <t>总用地面积约170亩，总建筑面积约562528平米，其中地上建筑面积370582平米（住宅建筑面积324181平米），建设安置房约3237套。</t>
  </si>
  <si>
    <t>2015.10-2018.10</t>
  </si>
  <si>
    <t>地下室、局部主体结构工程施工</t>
  </si>
  <si>
    <t>品桂柳园（原桂柳路AB地块）</t>
  </si>
  <si>
    <t>城中区静兰片区</t>
  </si>
  <si>
    <t>总用地面积137.7亩，总建筑面积约20.5万㎡。其中地上建筑面积约11.27万㎡（住宅面积约10.7万㎡），地下室9.2万㎡。规划住宅套数约914套。</t>
  </si>
  <si>
    <t>征地拆迁、土地招拍挂手续及地下室工程</t>
  </si>
  <si>
    <t>静兰独秀苑三期</t>
  </si>
  <si>
    <t>净用地面积约71256㎡（合106.9亩），总建筑面积约255000㎡，其中地上建筑面积约183800㎡（住宅面积约178000㎡），地下室面积71200㎡，规划建设住宅约1870套。</t>
  </si>
  <si>
    <t>地下室及主体结构工程施工</t>
  </si>
  <si>
    <t>阳和保障房</t>
  </si>
  <si>
    <t>总建筑面积约49397.62平方米，其中公租房建筑面积35415.04平方米，配套服务建筑面积1254.58平方米，地下建筑面积约12728平方米，规划建设公租房630套。</t>
  </si>
  <si>
    <t>2013.9-2017</t>
  </si>
  <si>
    <t>完成地下室施工</t>
  </si>
  <si>
    <t>建设规模不全</t>
  </si>
  <si>
    <t>已解决</t>
  </si>
  <si>
    <t>龙屯路保障性住房项目（一期）</t>
  </si>
  <si>
    <t>经济实用住房发展中心</t>
  </si>
  <si>
    <t>总建筑面积为82477.33㎡，建设861套住宅</t>
  </si>
  <si>
    <t>完成竣工验收</t>
  </si>
  <si>
    <t>龙屯路保障性住房项目（二期）</t>
  </si>
  <si>
    <t>项目总建筑面积34885.28平方米，建设264套经济适用住房</t>
  </si>
  <si>
    <t>2014.1-2016</t>
  </si>
  <si>
    <t xml:space="preserve">完成主体结构，开展装饰工程 </t>
  </si>
  <si>
    <t>柳东新区公租房二期</t>
  </si>
  <si>
    <t>建筑面积约239089.39㎡,建设11栋公共租赁住房合计3150套（含144套无障碍住房）。主要建设内容包括24层公租房6栋、18层公租房5栋、5层城乡配套服务设施楼2栋、3层幼儿园1栋及小区配套设施及道路、给排水、供电、绿化景观等。</t>
  </si>
  <si>
    <t>竣工交付</t>
  </si>
  <si>
    <t>柳东雅居（河东村钳板岭经济适用房）</t>
  </si>
  <si>
    <t>总建筑面积约71296.4㎡，拟建经济适用房</t>
  </si>
  <si>
    <t>2012.08-
2016</t>
  </si>
  <si>
    <t xml:space="preserve">完成主体及部分装修工程施工 </t>
  </si>
  <si>
    <t>石烂路片区保障性住房项目（一期）</t>
  </si>
  <si>
    <t>总建筑面123171.45㎡，建设廉租房500套，公租房369套，经济适用房531套</t>
  </si>
  <si>
    <t xml:space="preserve">竣工交付使用 </t>
  </si>
  <si>
    <t>中房·锦江名邸（棚户区改造配建公租房）</t>
  </si>
  <si>
    <t>总建筑面79245.63㎡，建设公共租赁住房、城市棚户区改造及相关配套设施</t>
  </si>
  <si>
    <t>2012.8—2016</t>
  </si>
  <si>
    <t>沙塘经济适用房项目</t>
  </si>
  <si>
    <t xml:space="preserve">建设经济适用住房及相关配套设施 </t>
  </si>
  <si>
    <t>市财政资金银行贷款</t>
  </si>
  <si>
    <t>2013.6-2016.12</t>
  </si>
  <si>
    <t>前锋路保障性住房项目（如意名邸）</t>
  </si>
  <si>
    <t>规划建设廉租房560户、公租房868户、棚户区改造383套</t>
  </si>
  <si>
    <t>完成装修装饰工程，基本完工</t>
  </si>
  <si>
    <t>北雀路保障性住房项目（品尚名城）</t>
  </si>
  <si>
    <t>项目规划建设总面积约22万㎡，建设公租房、廉租住房及城市棚户区改造</t>
  </si>
  <si>
    <t>六、土地一级开发整理</t>
  </si>
  <si>
    <t>前锋路10号原市针织运动衣厂生活区土地一级开发整理项目</t>
  </si>
  <si>
    <t>进行土地开发整理，总用地面积约17亩</t>
  </si>
  <si>
    <t>2016—2017</t>
  </si>
  <si>
    <t>完成征地拆迁，开工建设</t>
  </si>
  <si>
    <t>洛维片区土地一级开发整理</t>
  </si>
  <si>
    <t>土储中心</t>
  </si>
  <si>
    <t>土地整理约1400亩</t>
  </si>
  <si>
    <t>2016—2018</t>
  </si>
  <si>
    <t>征地拆迁、安置房前期工作，开工建设</t>
  </si>
  <si>
    <t>城邕路周边及柳工大道新云村地块土地一级开发整理</t>
  </si>
  <si>
    <t>片区改造，土地一级开发整理，周边城中村基础设施建设和改造</t>
  </si>
  <si>
    <t>征地拆迁</t>
  </si>
  <si>
    <t>灵湖路以南片区土地一级开发整理</t>
  </si>
  <si>
    <t>对灵湖路以南片区土地进行开发整理</t>
  </si>
  <si>
    <t>完成征地拆迁，土建施工</t>
  </si>
  <si>
    <t>改计划开工时间</t>
  </si>
  <si>
    <t>静兰工业园土地一级开发整理</t>
  </si>
  <si>
    <t>土地开发整理，总用地面积255997㎡</t>
  </si>
  <si>
    <t>银行贷款、自筹</t>
  </si>
  <si>
    <t>2014.6-2017.12</t>
  </si>
  <si>
    <t>征地拆迁、土地平整</t>
  </si>
  <si>
    <t>河东路以北片区土地一级开发整理</t>
  </si>
  <si>
    <t>项目总用地面积6143亩，其中居住用地约2800亩</t>
  </si>
  <si>
    <t>2015-2017.12</t>
  </si>
  <si>
    <t>开展用地报批和征地拆迁，开工建设</t>
  </si>
  <si>
    <t>环江滨水大道沿线地块一级开发整理项目</t>
  </si>
  <si>
    <t>环江滨水大道沿线11宗地块开发约1600亩土地</t>
  </si>
  <si>
    <t>2015.3-2018.12</t>
  </si>
  <si>
    <t>河西工业园四区片区土地一级开发整理</t>
  </si>
  <si>
    <t>项目总用地面积4271.75亩，含园区道路建设、道路配套地块开发</t>
  </si>
  <si>
    <t>G209沙埔至沙塘段道路沿线土地一级开发整理（柳北段）</t>
  </si>
  <si>
    <t>整理面积约7000亩，场地平整及路网建设</t>
  </si>
  <si>
    <t>开展征地及拆迁工作，开工建设</t>
  </si>
  <si>
    <t>需要核实是否开工</t>
  </si>
  <si>
    <t>东外环北段土地一级开发整理项目</t>
  </si>
  <si>
    <t>片区改造，周边城中村基础设施建设和改造，面积约2000亩</t>
  </si>
  <si>
    <t>片区内规划及用地手续办理，开工建设</t>
  </si>
  <si>
    <t>展南采石场、吴家山矿山、斧头山矿山地质环境治理与土地一级开发整理</t>
  </si>
  <si>
    <t>柳南区、城中区</t>
  </si>
  <si>
    <t>土地开发整理217亩</t>
  </si>
  <si>
    <t>2015—2017</t>
  </si>
  <si>
    <t>展南采石场力争进场实施；吴家山争取完成设计工作，开展边破危岩治理；斧头山力争完成环境治理</t>
  </si>
  <si>
    <t>沙塘空军靶场土地一级开发整理</t>
  </si>
  <si>
    <t>对新、旧靶场征地拆迁、基础设施建设；总用地面积约7500亩</t>
  </si>
  <si>
    <t>正在开展前期工作</t>
  </si>
  <si>
    <t>西鹅路西侧土地一级开发整理</t>
  </si>
  <si>
    <t>总用地面积244494平方米，进行土地平整，道路、给排水、电力工程建设等</t>
  </si>
  <si>
    <t>鹅山路二、三区土地一级开发整理项目（一期）</t>
  </si>
  <si>
    <t>土地开发整理，总用地面积为19619.84平方米</t>
  </si>
  <si>
    <t>2014.9—2017</t>
  </si>
  <si>
    <t>莲花山片区生态休闲旅游及配套服务项目土地一级开发整理</t>
  </si>
  <si>
    <t>土地开发整理，总用地面积197亩</t>
  </si>
  <si>
    <t>2011.4—2017</t>
  </si>
  <si>
    <t>进行征地及拆迁工作，开工建设</t>
  </si>
  <si>
    <t>鸡喇片区土地一级开发整理</t>
  </si>
  <si>
    <t>土地开发整理，总用地面积为267769平方米</t>
  </si>
  <si>
    <t xml:space="preserve">可研编制、总平方案设计、策划、征地拆迁等 </t>
  </si>
  <si>
    <t>地王国际财富中心周边土地一级开发整理</t>
  </si>
  <si>
    <t>土地开发整理，总用地面积为15041平方米</t>
  </si>
  <si>
    <t xml:space="preserve">启动征迁工作，年底完成30% </t>
  </si>
  <si>
    <t>大龙潭公园东侧土地一级开发整理</t>
  </si>
  <si>
    <t>土地开发整理，总用地面积为336827平方米</t>
  </si>
  <si>
    <t xml:space="preserve">完成方案设计及征地拆迁工作 </t>
  </si>
  <si>
    <t>五指山周边土地一级开发整理</t>
  </si>
  <si>
    <t>土地开发整理，总用地面积为368860平方米</t>
  </si>
  <si>
    <t xml:space="preserve">完成A、B地块方案设计、征地拆迁工作 </t>
  </si>
  <si>
    <t>Ⅲ、产业发展</t>
  </si>
  <si>
    <t>产业发展</t>
  </si>
  <si>
    <t>一、工业项目</t>
  </si>
  <si>
    <t>（一）汽车及机械</t>
  </si>
  <si>
    <t>上汽通用五菱汽车股份有限柳州河西工业物流园建设项目</t>
  </si>
  <si>
    <t>上汽通用五菱汽车股份有限公司</t>
  </si>
  <si>
    <t>占地1000亩，建设现代整车、零部件、KD物流基地，及相关配套设施。</t>
  </si>
  <si>
    <t>周海斌
13977211971</t>
  </si>
  <si>
    <t>颜钟瑚
13737233968</t>
  </si>
  <si>
    <t>上汽通用五菱汽车股份有限公司河西冲压新线建设及配套设施项目</t>
  </si>
  <si>
    <t>新建一条全自动化压力机线。新建一跨冲压厂房、一条压力机线及配套设施。以及新建新建共可停放汽车近1000辆的立体停车库及员工餐厅。</t>
  </si>
  <si>
    <t>2016.1-2017.6</t>
  </si>
  <si>
    <t>五菱集团新能源车项目</t>
  </si>
  <si>
    <t>柳州五菱汽车有限责任公司</t>
  </si>
  <si>
    <t>市工信委</t>
  </si>
  <si>
    <t>年产新能源车20万辆生产基地</t>
  </si>
  <si>
    <t>五菱集团年产20万套新能源汽车零部件项目</t>
  </si>
  <si>
    <t>年产新能源汽车零部件20万套</t>
  </si>
  <si>
    <t>柳东商用车基地搬迁技术改造项目</t>
  </si>
  <si>
    <t>东风柳州汽车有限公司</t>
  </si>
  <si>
    <t>对现位于柳江县的商用车基地进行搬迁改造，在柳州汽车城建设商用车冲压、焊接、涂装、总装四大工艺及相应配套设施，形成年产商用车8万辆的生产能力。</t>
  </si>
  <si>
    <t>2016.04-2019.08</t>
  </si>
  <si>
    <t>东风柳州汽车有限公司柳东研发中心项目</t>
  </si>
  <si>
    <t xml:space="preserve">建设研发大楼、造型室、商用车、乘用车整车及零部件试验室、乘用车试制车间 </t>
  </si>
  <si>
    <t>柳州市酸王泵阀复合管及冶金配件等搬迁扩建技改项目</t>
  </si>
  <si>
    <t>柳州市酸王泵阀制造有限公司</t>
  </si>
  <si>
    <t>生产复合管、冶金配件、LJB系列搅拌和NZS系列浓密机等产品生产</t>
  </si>
  <si>
    <t>上汽通用五菱汽车股份有限公司技术中心试验室建设项目</t>
  </si>
  <si>
    <t>建设综合楼、研发楼、造型中心、NVH试验室、环境模拟试验室、整车性能试验室、材料试验室、碰撞试验室、发动机试验室、零部件试验室、新能源试验室等，及配套设施，总建筑面积443409平方米</t>
  </si>
  <si>
    <t>2014.10-2017</t>
  </si>
  <si>
    <t xml:space="preserve">NVH试验室于12月竣工；环境模拟试验室土建完工，设备安装调试 </t>
  </si>
  <si>
    <t>生产性服务业</t>
  </si>
  <si>
    <t>宝骏二期整车产能建设项目</t>
  </si>
  <si>
    <t>年新增CN180系列、CN200系列、GP30系列、GP50系列等车型32.25万辆产能</t>
  </si>
  <si>
    <t>办理项目环评、能评
开工建设</t>
  </si>
  <si>
    <t>刘艳2650451 
13607725395</t>
  </si>
  <si>
    <t>12月3日可获环评批复，并完成核准，预计年底可以动工</t>
  </si>
  <si>
    <t>上通五柳州发动机五期工程建设项目</t>
  </si>
  <si>
    <t>年新增B10T、B12T、B15T系列等发动机36万台</t>
  </si>
  <si>
    <t xml:space="preserve">前期工作：
办理项目环评、能评
</t>
  </si>
  <si>
    <t>上通五柳州发动机二&amp;三期B10T/B12T/B15T增压发动机改造项目</t>
  </si>
  <si>
    <t>对现有汽车发动机产品进行产品结构调整和技术改造，减少现有发动机产能，等量置换增压发动机的产能，保持现有35万台发动机产能</t>
  </si>
  <si>
    <t>与五期项目同步，预计15年3月可以动工</t>
  </si>
  <si>
    <t>东风柳州汽车有限公司柳东乘用车基地二期建设项目</t>
  </si>
  <si>
    <t>新增20万辆乘用车冲压、焊装、涂装、总装四大工艺生产能力</t>
  </si>
  <si>
    <t>项目申请报告编制，开工建设</t>
  </si>
  <si>
    <t>柳州美源电子汽车继电器及电子集成产品研发产业园</t>
  </si>
  <si>
    <t>柳州美源电子汽车有限公司</t>
  </si>
  <si>
    <t>阳和工业新区管委</t>
  </si>
  <si>
    <t>年产5000万只继电器，其他电子集成产品1500件/套的生产能力</t>
  </si>
  <si>
    <t>2015.10-2017</t>
  </si>
  <si>
    <t>李新维
0772-2623436</t>
  </si>
  <si>
    <t>柳州市骏宇汽车变速箱有限公司汽车变速箱总成生产项目</t>
  </si>
  <si>
    <t>柳州市骏宇汽车变速箱有限公司</t>
  </si>
  <si>
    <t xml:space="preserve">形成年产各类变速箱总成20000台，齿轮部件150万件的生产能力
</t>
  </si>
  <si>
    <t>厂房及配套设施建设</t>
  </si>
  <si>
    <t>韦海滨
13607721141</t>
  </si>
  <si>
    <t>单体施工图待审，预计12月底可以动工</t>
  </si>
  <si>
    <t>广西军泰机械制造有限公司生产基地项目</t>
  </si>
  <si>
    <t>广西军泰机械制造有限公司</t>
  </si>
  <si>
    <t xml:space="preserve">新建生产车间 办公楼、新增生产设备及配套相应的辅助设施、安全消防设施 </t>
  </si>
  <si>
    <t>2015.6-2017.12</t>
  </si>
  <si>
    <t>完成建设</t>
  </si>
  <si>
    <t>柳州远东传动轴公司柳州工厂项目</t>
  </si>
  <si>
    <t>柳州远腾公司</t>
  </si>
  <si>
    <t xml:space="preserve">新建厂房及办公配套设施15000平米 </t>
  </si>
  <si>
    <t>柳州市五顺工业有限公司新建汽配基地二期项目</t>
  </si>
  <si>
    <t>柳州市五顺工业有限公司</t>
  </si>
  <si>
    <t>年产轿车零部件20万套，微车零部件30万套，发动机零部件10万套，模具、夹具、检具1万套</t>
  </si>
  <si>
    <t>完成厂房建设及设备安装</t>
  </si>
  <si>
    <t>谢主任
15877255575</t>
  </si>
  <si>
    <t>正常施工</t>
  </si>
  <si>
    <t>上汽通用五菱汽车股份有限公司涡轮增压发动机技术改造项目</t>
  </si>
  <si>
    <t>对现有汽车发动机产品进行产品结构调整和技术改造，新增35万台发动机产能</t>
  </si>
  <si>
    <t>首款B12T产品于8月份投产</t>
  </si>
  <si>
    <t>上汽通用五菱汽车股份有限公司SUV项目</t>
  </si>
  <si>
    <t>在宝骏基地生产SUV车型</t>
  </si>
  <si>
    <t>首款车型于5月份投产</t>
  </si>
  <si>
    <t>广西（柳州）汽车城一期工程——东风柳州汽车有限公司迁建10万辆商用车项目</t>
  </si>
  <si>
    <t>年产10万辆商用车</t>
  </si>
  <si>
    <t>土地征用完成，完成前期工作及施工图设计</t>
  </si>
  <si>
    <t>东风柳州汽车有限公司乘用车发动机项目</t>
  </si>
  <si>
    <t>年产10万台EW系列乘用车发动机</t>
  </si>
  <si>
    <t>建设厂房及相关配套设施</t>
  </si>
  <si>
    <t>柳州市宝凌工贸有限责任公司年产40万套汽车零部件生产基地建设项目</t>
  </si>
  <si>
    <t>柳州市宝凌工贸有限责任公司</t>
  </si>
  <si>
    <t>年产40万套汽车零部件</t>
  </si>
  <si>
    <t>2013—2017</t>
  </si>
  <si>
    <t>柳州凌云汽车零部件有限公司年产600万件汽车车身辊压冲压件产业化基地及辊压生产线建设</t>
  </si>
  <si>
    <t>柳州凌云汽车零部件有限公司</t>
  </si>
  <si>
    <t>形成年产保险杠防撞梁系列产品80万件、车门窗框系列产品25万件、导轨/导槽系列产品65万件、侧门防撞杆系列产品120万件、冲压产品300万件、亚大管路产品100万件的生产能力</t>
  </si>
  <si>
    <t>柳州双英实业有限公司重庆工业园</t>
  </si>
  <si>
    <t>柳州双英实业有限公司</t>
  </si>
  <si>
    <t>年产汽车仪表板、门锁、制动盘各40万套、制动阀100万件、独立悬挂20万套</t>
  </si>
  <si>
    <t>宁波双林汽车柳州投资建厂项目</t>
  </si>
  <si>
    <t>宁波双林汽车部件股份有限公司柳州分公司</t>
  </si>
  <si>
    <t xml:space="preserve">内外饰零部件制造及总成生产线、涂装生产线、汽车座椅核心部件、模具保养与维护 </t>
  </si>
  <si>
    <t>温州瑞明工业股份有限公司年新增80万件高效低碳汽车发动机汽缸盖</t>
  </si>
  <si>
    <t>温州瑞明工业股份有限公司</t>
  </si>
  <si>
    <t>年新增80万件高效低碳汽车发动机气缸盖</t>
  </si>
  <si>
    <t>南宁桂格精工科技有限公司年产100万台套车用灯具项目</t>
  </si>
  <si>
    <t>南宁桂格精工科技有限公司</t>
  </si>
  <si>
    <t>年产100万台套车用灯具</t>
  </si>
  <si>
    <t>柳州悠进电装有限公司乘用车零部件配套项目</t>
  </si>
  <si>
    <t>柳州悠进电装有限公司</t>
  </si>
  <si>
    <t>年产20万套整车线束</t>
  </si>
  <si>
    <t>昆明方大春鹰板簧有限公司年产5万吨汽车板弹簧生产线项目</t>
  </si>
  <si>
    <t>昆明方大春鹰板簧有限公司</t>
  </si>
  <si>
    <t>年产5万吨汽车钢板弹簧</t>
  </si>
  <si>
    <t>完成土地招拍挂，启动报建</t>
  </si>
  <si>
    <t>柳州市舜天电线电缆厂车用集成线束生产项目</t>
  </si>
  <si>
    <t>柳州市舜天电线电缆厂</t>
  </si>
  <si>
    <t>年产100万套汽车用电束线和汽车用电线电缆线</t>
  </si>
  <si>
    <t>2016-2016.12</t>
  </si>
  <si>
    <t xml:space="preserve">完成地块招拍挂工作，启动建设 </t>
  </si>
  <si>
    <t>上海斯可乐空压机公司年产1200台空气压缩机、15万套汽车配件项目</t>
  </si>
  <si>
    <t>上海斯可乐空压机公司</t>
  </si>
  <si>
    <t xml:space="preserve">年产1200台空气压缩机、15万套汽车配件 </t>
  </si>
  <si>
    <t xml:space="preserve">完成土地平整，争取开工建设 </t>
  </si>
  <si>
    <t>东莞明仕汽车零部件有限公司建厂项目</t>
  </si>
  <si>
    <t>东莞明仕汽车零部件有限公司</t>
  </si>
  <si>
    <t>鹿寨经济开发区</t>
  </si>
  <si>
    <t>该项目主要生产汽车三元催化器总成、排气歧管总成、消声器总成等。公司计划新建五种生产主线，其中歧管生产线1条，全部采用机器人工作站焊接，年产能18万套，催化器生产线4条，年产能120万个；冲压生产线4条；管件加工生产线4条；总生产线4条，焊接机器人工作站20个，年产能120万套。</t>
  </si>
  <si>
    <t>企业自筹</t>
  </si>
  <si>
    <t xml:space="preserve">完成厂房建设和设备安装 </t>
  </si>
  <si>
    <t>柳州市宏华机械有限公司鹿寨县制造基地项目</t>
  </si>
  <si>
    <t>柳州市宏华机械有限公司</t>
  </si>
  <si>
    <t>主要生产商用汽车用品，油箱、储气筒、管类制品、表台骨架、保险杠、驾驶室地板总成、地盘、车身安装件，乘用车、客车产品——冲压钣金件、焊接总成件。项目投产后，将形成年产10万套汽车油箱、10万套汽车储气筒、20万套汽车及工程机械燃油箱工程油箱、15万套汽车管内制品、25万个商用车车身安装件、25万个商用车底盘安装件、30万套乘用车钣金及焊接件和5万套客车相关配件的生产能力。</t>
  </si>
  <si>
    <t>柳州市威鹏汽车配件制造有限公司年产360万台套微型车车架及大型冲焊件项目</t>
  </si>
  <si>
    <t>柳州市威鹏汽车配件制造有限公司</t>
  </si>
  <si>
    <t>年产360万台套微型车车架及大型冲焊件</t>
  </si>
  <si>
    <t>完成各项前期工作，完成100亩用地审批，建设厂房</t>
  </si>
  <si>
    <t>诸暨金宝汽车弹簧厂汽车零部件的生产项目</t>
  </si>
  <si>
    <t>浙江省诸暨金宝汽车弹簧厂</t>
  </si>
  <si>
    <t>河西工业园区</t>
  </si>
  <si>
    <t xml:space="preserve">新建厂房及购置更新生产设备，五菱、东风柳汽汽车弹簧、悬架稳定杆、冲压件 </t>
  </si>
  <si>
    <t>2012.12-2016</t>
  </si>
  <si>
    <t>进行厂房建设，设备安装调试</t>
  </si>
  <si>
    <t>鑫沃特汽车内外饰系统及动力系统零部件科技创新产业化项目</t>
  </si>
  <si>
    <t>广西鑫沃特工业有限公司</t>
  </si>
  <si>
    <t>年产乘用车内外饰零部件70万台套，工程机械及商用车内外饰零部件总计30万台套，动力系统以塑代钢零部件50万台套</t>
  </si>
  <si>
    <t>（二）有色与化工</t>
  </si>
  <si>
    <t>华力家庭品业退城进郊项目</t>
  </si>
  <si>
    <t>柳州华力家庭品业股份有限公司</t>
  </si>
  <si>
    <t>建设家庭卫生杀虫系列产品及家庭（汽车）护理系列产品生产基地</t>
  </si>
  <si>
    <t>（三）木材加工与造纸</t>
  </si>
  <si>
    <t>融安县广西香杉产业一体化项目</t>
  </si>
  <si>
    <t>融安大森林木业有限公司</t>
  </si>
  <si>
    <t xml:space="preserve">年利用杉木（香杉）生态板300万张，加工20万套杉木（香杉）生态板式家具 </t>
  </si>
  <si>
    <t>2015-2019.12</t>
  </si>
  <si>
    <t>1、完成第一期292亩园区道路、供排水、供电等基础设施投资建设，完成首批7家企业入驻工作；          2、落实二期300亩用地指标，并完成土地征收及三通一平工作</t>
  </si>
  <si>
    <t>三益人造板生产线建设项目</t>
  </si>
  <si>
    <t>柳州三益人造板制造有限公司</t>
  </si>
  <si>
    <t>年产18万立方米人造板</t>
  </si>
  <si>
    <t>2014.6—2017.12</t>
  </si>
  <si>
    <t>这类项目过多</t>
  </si>
  <si>
    <t>标得木业年产40万m3刨花板生产项目</t>
  </si>
  <si>
    <t>柳州市标得木业有限公司</t>
  </si>
  <si>
    <r>
      <rPr>
        <sz val="14"/>
        <rFont val="宋体"/>
        <charset val="134"/>
      </rPr>
      <t>年产40万m</t>
    </r>
    <r>
      <rPr>
        <vertAlign val="superscript"/>
        <sz val="14"/>
        <rFont val="宋体"/>
        <charset val="134"/>
      </rPr>
      <t>3</t>
    </r>
    <r>
      <rPr>
        <sz val="14"/>
        <rFont val="宋体"/>
        <charset val="134"/>
      </rPr>
      <t>刨花板</t>
    </r>
  </si>
  <si>
    <t>这类项目过多，删除项目时可以优秀考虑</t>
  </si>
  <si>
    <t>融水香杉木业集约化产业化发展项目</t>
  </si>
  <si>
    <t>广西柳州金杉木业集团</t>
  </si>
  <si>
    <t>总建设面积46791平方米，主要建设厂房、原料预处理车间、地板综合加工车、墙板加工车间、成品仓及包材库、原料仓等</t>
  </si>
  <si>
    <t>2013.12-2015.6</t>
  </si>
  <si>
    <t>完成设备订购、施工图设计、土建施工、技术培训</t>
  </si>
  <si>
    <t>（四）食品与医药</t>
  </si>
  <si>
    <t>华港饲料项目</t>
  </si>
  <si>
    <t>福建省华港农牧集团</t>
  </si>
  <si>
    <t>石碑坪工业园区</t>
  </si>
  <si>
    <t>该项目用地50亩，项目需建主车间4100平方米、膨化车间3100平方米、第一辅料车间7000平方米、第二辅料车间5800平方米、第三辅料车间4000平方米、研发大楼2000平方米、配套建设锅炉房100平方米、配电房80平方米、门房40平方米、地磅房80平方米，总建筑面积26300平方米。本生产线建成后使公司生产饲料能力达30万吨/年，产值8.7亿元/年。</t>
  </si>
  <si>
    <t>柳新饲料项目</t>
  </si>
  <si>
    <t>柳州市柳新饲料有限责任公司</t>
  </si>
  <si>
    <t>主体工程包括主车间2300平方米，原料库6000平方米，成品库2700平方米，大小圆筒钢板仓各8个，约1.5万吨容量，化验室、包装袋与维修用房900平方米，锅炉房200平方米，燃料存放仓400平方米，门卫与磅房40平方米，围墙与大门900米，厂区道路硬化建设8000-10000平方米，绿化工程5000平方米，配套建设供水、供电、供气设施。购置饲料生产设备、饲料化验设备、办公设施共等</t>
  </si>
  <si>
    <t>已完成项目可研</t>
  </si>
  <si>
    <t>否</t>
  </si>
  <si>
    <t>柳州饭店银柳食品厂易地改建项目</t>
  </si>
  <si>
    <t>柳州饭店</t>
  </si>
  <si>
    <t xml:space="preserve">新建月饼生产区、糕点面包生产区、员工宿舍、原材料仓库及附属设施等 </t>
  </si>
  <si>
    <t>落实项目用地，启动建设</t>
  </si>
  <si>
    <t>建议新增该项目</t>
  </si>
  <si>
    <t>双胞胎饲料有限公司新增36万吨乳猪饲料项目</t>
  </si>
  <si>
    <t>柳州双胞胎饲料有限公司</t>
  </si>
  <si>
    <t>新增年产乳猪饲料36万吨</t>
  </si>
  <si>
    <t>落实项目用地，启动报建手续</t>
  </si>
  <si>
    <t>广西柳冰食品有限责任公司年产5万吨功能糖生产基地建设项目</t>
  </si>
  <si>
    <t>广西柳冰食品有限责任公司</t>
  </si>
  <si>
    <t xml:space="preserve">主要生产单晶、多晶冰糖、红糖、冰糖片、高端糖果、保健产品 </t>
  </si>
  <si>
    <t>广西中烟工业有限责任公司柳州卷烟厂百万箱技术改造项目</t>
  </si>
  <si>
    <t>广西中烟工业有限责任公司</t>
  </si>
  <si>
    <t>新建制丝工房、动力中心、片烟周转库等，年产100万大箱</t>
  </si>
  <si>
    <t>进行厂房及配套设施建设</t>
  </si>
  <si>
    <t>（五）纺织服装</t>
  </si>
  <si>
    <t>恒泰家纺生产经营基地项目</t>
  </si>
  <si>
    <t>柳州恒泰家用纺织品有限公司</t>
  </si>
  <si>
    <t>生产高支高密四件套素色绣花为主高档床上用品套件为主</t>
  </si>
  <si>
    <t>柳州新宇纺织有限公司织布产业化项目</t>
  </si>
  <si>
    <t>柳州新宇纺织有限公司</t>
  </si>
  <si>
    <t>新购置整经机、浆纱机、布机、穿筘机等设备683台套，新建织布产业化项目生产线</t>
  </si>
  <si>
    <t>完成用地招拍挂，启动报建</t>
  </si>
  <si>
    <t>二、战略性新兴产业</t>
  </si>
  <si>
    <t>融安县白云岭风电场二期</t>
  </si>
  <si>
    <t>融安协合风电有限公司</t>
  </si>
  <si>
    <t>总装机容量48MW</t>
  </si>
  <si>
    <t>1.完成所有设备招标工作；2.完成进场道路建设。</t>
  </si>
  <si>
    <t>融水县梓山坪风电场</t>
  </si>
  <si>
    <t>北京优普欧能投资管理有限公司</t>
  </si>
  <si>
    <t>装机4.95万千瓦</t>
  </si>
  <si>
    <t>完成项目前期工作，完成部分主体工程及附属设施</t>
  </si>
  <si>
    <t>融水县摩天岭风电场</t>
  </si>
  <si>
    <t>完成土建、风力发电机组完成90%</t>
  </si>
  <si>
    <t>高华机械公司智能工业机器人工厂</t>
  </si>
  <si>
    <t>柳州高华机械有限公司</t>
  </si>
  <si>
    <t>年产智能机器人500台</t>
  </si>
  <si>
    <t>生产厂房主体建设</t>
  </si>
  <si>
    <t>腾龙煤电年产系统软件3000套项目</t>
  </si>
  <si>
    <t>柳州腾龙煤电科技股份有限公司</t>
  </si>
  <si>
    <t>年产系统软件3000套，配套电子产品20万台</t>
  </si>
  <si>
    <t>办公楼建设</t>
  </si>
  <si>
    <t>五菱汽车有限责任公司中小型纯电动商用车产业化技术攻关及商业化示范项目</t>
  </si>
  <si>
    <t xml:space="preserve">形成年产2000辆纯电动城市物流用车、500辆纯电动清扫车和500辆纯电动邮政车的整车生产能力 </t>
  </si>
  <si>
    <t>2013.11-2017</t>
  </si>
  <si>
    <t>设备配套及生产线调装</t>
  </si>
  <si>
    <t>柳工大型装载机研发制造基地项目</t>
  </si>
  <si>
    <t>广西柳工机械股份有限公司</t>
  </si>
  <si>
    <t>大型装载机1万台，驱动桥10万台套，齿轮10万台套</t>
  </si>
  <si>
    <t>柳州欧维姆机械股份有限公司橡胶公司、工程公司、钢结构厂迁建项目</t>
  </si>
  <si>
    <t>柳州欧维姆机械股份有限公司</t>
  </si>
  <si>
    <t>把东方橡胶公司、工程公司迁建入园区，并成立钢结构件厂，专门从事路桥和相关行业的钢结构件生产</t>
  </si>
  <si>
    <t>建设厂区配套道路路基管网，力争完工</t>
  </si>
  <si>
    <t>项目已竣工？</t>
  </si>
  <si>
    <t>广西金嗓子有限责任公司技改扩能项目</t>
  </si>
  <si>
    <t>广西金嗓子有限责任公司</t>
  </si>
  <si>
    <t>主要建设生产厂房、机修车间、冷冻站、技术研发楼等</t>
  </si>
  <si>
    <t>生产大楼、工程技术中心、中药提取车间等</t>
  </si>
  <si>
    <t>安琪酵母（柳州）有限公司新建酵母抽提物二期项目</t>
  </si>
  <si>
    <t>安琪酵母有限公司</t>
  </si>
  <si>
    <t>年产20000吨酵母抽提物</t>
  </si>
  <si>
    <t>开始进行主体厂房建设</t>
  </si>
  <si>
    <t>柳城县鼎铭金属制品有限公司年产10万吨不锈钢精线微丝生产基地建设工程</t>
  </si>
  <si>
    <t>柳城县鼎铭金属制品有限公司</t>
  </si>
  <si>
    <t>年产10万吨不锈钢精线微丝生产基地</t>
  </si>
  <si>
    <t>建设生产基地中的年产3万吨高强度焊丝生产线</t>
  </si>
  <si>
    <t>三江协合八江风电场项目</t>
  </si>
  <si>
    <t>三江县协合风力发电有限公司</t>
  </si>
  <si>
    <t>装机容量4.8万千瓦，拟新建1座110KV风电场升压站，安装24台单机容量为2000千瓦的风力发电机组。</t>
  </si>
  <si>
    <t>2015.-2017.12.30.</t>
  </si>
  <si>
    <t>完成110KV风电场升压站和场内外部分道路的建设（前提是广西电网公司要在2017年年初落实送出工程建设）</t>
  </si>
  <si>
    <t>融安县白云岭风电场一期</t>
  </si>
  <si>
    <t>装机容量4.8万千瓦，拟安装单机容量2000千瓦的风力发电机组24台, 新建一座110kV升压站。</t>
  </si>
  <si>
    <t>升压站全部完工、完成风电机组基础竣工；完成进场道路建设。</t>
  </si>
  <si>
    <t>三、现代服务业</t>
  </si>
  <si>
    <t>（一）、商贸流通</t>
  </si>
  <si>
    <t>柳州碧桂园项目</t>
  </si>
  <si>
    <t>碧桂园集团</t>
  </si>
  <si>
    <t>建设商住小区。</t>
  </si>
  <si>
    <t>恒大华府</t>
  </si>
  <si>
    <t>柳州恒大房地产开发有限公司</t>
  </si>
  <si>
    <t>城中区楼梯山片区</t>
  </si>
  <si>
    <t>主体建设。</t>
  </si>
  <si>
    <t>城中区新增</t>
  </si>
  <si>
    <t>柳州天之业冷链食品物流园</t>
  </si>
  <si>
    <t>柳州天之业公司</t>
  </si>
  <si>
    <t>项目总用地面积约16万平方米，总规划建筑面积25万平方米，分四期开发建设。项目建成后将成为桂中地区最大的冷冻食品仓库群、副食品仓库群、食品加工中心、展示交易中心、物流配送中心、电子商务中心、价格信息中心，成为以柳州为中心，辐射桂中地区的一级综合食品冷链物流园。</t>
  </si>
  <si>
    <t>开工建设。</t>
  </si>
  <si>
    <t>磨滩仓储配送中心</t>
  </si>
  <si>
    <t>中铁二十五局集团第四工程有限公司</t>
  </si>
  <si>
    <t>园区总占地面积268.56亩，总建筑面积10.29万平方米。主要建设内容包括15栋4层厂房、仓库及1栋6层办公楼的土建、安装、装饰及配电间、公共厕所、道路、地面硬化、大门、围墙、供电、场内给排水及其它附属配套工程等。项目计划一期工程先建11栋厂房、仓库。</t>
  </si>
  <si>
    <t>广西新柳邕农产品批发市场项目（二期）</t>
  </si>
  <si>
    <t>广西新柳邕农产品批发市场有限公司</t>
  </si>
  <si>
    <t>建设果蔬、肉类等农产品物流仓储设施，总建筑面积19.4万㎡</t>
  </si>
  <si>
    <t xml:space="preserve">项目二期开展前期准备工作 </t>
  </si>
  <si>
    <t>柳州百草堂药品现代物流中心</t>
  </si>
  <si>
    <t>广西柳州百草堂药业有限公司</t>
  </si>
  <si>
    <t>建筑总建筑面积117762㎡，建设现代物流仓库、中药饮片加工厂等</t>
  </si>
  <si>
    <t>完成土地平整，开工建设</t>
  </si>
  <si>
    <t>桂中海迅阳和物流中心</t>
  </si>
  <si>
    <t>柳州市桂中海迅物流有限公司</t>
  </si>
  <si>
    <t>总建筑266500㎡，主要配套液压叉车，配送用车，条码信息采集设备，车辆维修设备和自动化管理系统等设备，年物流吞吐量200万吨</t>
  </si>
  <si>
    <t>完成前期工作，开工建设</t>
  </si>
  <si>
    <t>广西电网柳州物流园项目</t>
  </si>
  <si>
    <t>建设物资仓库、办公场所等，将主要负责系统各单位电网建设、维护备品备件、应急物资储备的统一管理和配送</t>
  </si>
  <si>
    <t>主体建设</t>
  </si>
  <si>
    <t>柳州恒大城</t>
  </si>
  <si>
    <t>总建筑面积约200万平方米，建设住宅、商业及相关配套设施等</t>
  </si>
  <si>
    <t>柳邕万达广场</t>
  </si>
  <si>
    <t>柳州万达广场投资有限公司</t>
  </si>
  <si>
    <t>总建筑面积130000平方米，建设为含有集合零售店、电影院、儿童娱乐、大型超市、室内步行街等多种业态集合的大型商业综合建筑</t>
  </si>
  <si>
    <t>华润中心</t>
  </si>
  <si>
    <t>华润置地（柳州）有限公司</t>
  </si>
  <si>
    <t xml:space="preserve">建设城市综合体，总建筑面积100万㎡ </t>
  </si>
  <si>
    <t>2014.4-2018</t>
  </si>
  <si>
    <t>建设住宅楼、写字楼主体工程</t>
  </si>
  <si>
    <t>三胞广场项目</t>
  </si>
  <si>
    <t>三胞集团</t>
  </si>
  <si>
    <t>项目总占地50.23亩，建设柳州城市新地标的城市综合体。综合体的建筑形态以智能化写字楼结合特色商业建筑为主，集高端商务办公、华南西部金融中心、精品购物休闲广场、高端酒店等于一体，以文化、娱乐、餐饮、购物等多类城市休闲业态相结合的“现代城市漫乐生活广场”。</t>
  </si>
  <si>
    <t>地基建设。</t>
  </si>
  <si>
    <t>恒大翡翠龙庭</t>
  </si>
  <si>
    <t>柳州恒大金碧置业有限公司</t>
  </si>
  <si>
    <t>建筑面积约12万平方米</t>
  </si>
  <si>
    <t>2014.11-2017.06</t>
  </si>
  <si>
    <t>完成翡翠龙庭一期建设及二期建设的50%。</t>
  </si>
  <si>
    <t>保利大江郡项目</t>
  </si>
  <si>
    <t>柳州保利置业有限公司</t>
  </si>
  <si>
    <t>总建筑面积89万㎡，建商贸、酒店、写字楼、旅游休闲和高档住宅于一体的大型亲水城市综合体</t>
  </si>
  <si>
    <t>2010.9—2017</t>
  </si>
  <si>
    <t>三期部分住宅竣工；四期住宅封顶；五期综合体裙楼主体结构封顶</t>
  </si>
  <si>
    <t>海雅柳州缤纷城综合项目（一期）</t>
  </si>
  <si>
    <t>海雅集团</t>
  </si>
  <si>
    <t>大型商业中心、城市综合体、艺术大剧院、美术馆、图书馆、博物馆、旅游街、五星级酒店、养老中心、沿江多层生态住宅、高层生态住宅</t>
  </si>
  <si>
    <t>大型商业中心，城市综合体，五星级酒店，沿江多层生态住宅</t>
  </si>
  <si>
    <t>续建还是新开，鱼峰区有发言权</t>
  </si>
  <si>
    <t>柳州国家公路货运枢纽柳东物流中心</t>
  </si>
  <si>
    <t>广西西江投资开发集团柳州投资有限公司</t>
  </si>
  <si>
    <t>建设装卸作业区、货物集装箱堆场、物流仓储区、加工配送区、物流信息平台、综合业务用房及相关配套设施，总建筑面积119628平方米</t>
  </si>
  <si>
    <t>开展三通一平施工和进行零担货运中心区、流通加工中心区主体工程</t>
  </si>
  <si>
    <t>鹧鸪江钢铁深加工及物流产业园</t>
  </si>
  <si>
    <t>柳州市瑞中运钢材储运有限公司</t>
  </si>
  <si>
    <t>主要建设仓储货场区、深加工区、电子信息交易平台、电子地磅房等，建成集物流、仓储、电子商务为一体的钢材市场</t>
  </si>
  <si>
    <t>二期征地</t>
  </si>
  <si>
    <t>柳州市电子商务建设项目</t>
  </si>
  <si>
    <t>市商务委、鸿成市场管理有限公司</t>
  </si>
  <si>
    <t>市商务委</t>
  </si>
  <si>
    <t>网上商城柳州特色馆及产业带、新时代商业港电子商务等</t>
  </si>
  <si>
    <t>柳州医药现代物流配送中心项目</t>
  </si>
  <si>
    <t>广西柳州医药有限责任公司</t>
  </si>
  <si>
    <t>建设物流中心及配套用房、调度中心、冷库及其相关配套设施，总建筑面积100135.03㎡</t>
  </si>
  <si>
    <t>项目二期主体建设</t>
  </si>
  <si>
    <t>柳州市天祥国际商贸城项目</t>
  </si>
  <si>
    <t>柳州康华房地产股份有限公司</t>
  </si>
  <si>
    <t>建设市场商业、住宅、办公、地下车库、人防地下室、幼儿园等</t>
  </si>
  <si>
    <t>2015-</t>
  </si>
  <si>
    <t>广西运动服饰仓储物流园项目</t>
  </si>
  <si>
    <t>柳州金榜体育用品有限公司</t>
  </si>
  <si>
    <t>引进12家运动服饰仓储物流企业，形成年产值14.7亿元产能规模</t>
  </si>
  <si>
    <t>平整土地，开工建设仓库</t>
  </si>
  <si>
    <t>建设规模及内容不对</t>
  </si>
  <si>
    <t>晨华仓储物流项目</t>
  </si>
  <si>
    <t>广西晨华集团投资有限公司</t>
  </si>
  <si>
    <t xml:space="preserve">总建设面积约24万平方米，主要建设仓储库房、商务办公区、电子信息交易中心及配套服务设施 </t>
  </si>
  <si>
    <t>2014.6-2015.12</t>
  </si>
  <si>
    <t xml:space="preserve">落实项目用地，启动建设 </t>
  </si>
  <si>
    <t>核实计划开工时间</t>
  </si>
  <si>
    <t>桂中海迅柳北物流基地项目（二期）</t>
  </si>
  <si>
    <t>总建筑面积11.22万平方米，建设建材家居物流配送中心、医药物流配送中心、综合仓储中心、集装箱货运场站配送中心和钢材电子交易信息平台</t>
  </si>
  <si>
    <t>阳和货运站</t>
  </si>
  <si>
    <t>广西瑞通运输集团有限公司</t>
  </si>
  <si>
    <t>按国家一级货运站标准建设，设计年货物吞吐能力120万吨</t>
  </si>
  <si>
    <t>全面启动建设</t>
  </si>
  <si>
    <t>柳州军用供应站军供大厦</t>
  </si>
  <si>
    <t>市军供站</t>
  </si>
  <si>
    <t>规划用地面积14351.88平方米；总建筑面积20620，其中地上建筑面积15721平方米，地下建筑面积4899平方米；总层数11层。主要建设内容包括1栋军供大厦及供配电、给排水、大门、道路、围墙、绿化等相关配套设施，并拆除原有建筑。</t>
  </si>
  <si>
    <t>银行贷款
社会资金</t>
  </si>
  <si>
    <t>2015.12-2017.9</t>
  </si>
  <si>
    <t>综合楼建设</t>
  </si>
  <si>
    <t>市信合金融服务大厦</t>
  </si>
  <si>
    <t>柳州市区农村信用合作联社</t>
  </si>
  <si>
    <t>东环大道</t>
  </si>
  <si>
    <t>总建筑面积70000㎡</t>
  </si>
  <si>
    <t>广西柳州国家粮食储备库仓房</t>
  </si>
  <si>
    <t>广西柳州国家粮食储备库</t>
  </si>
  <si>
    <t>市粮食局</t>
  </si>
  <si>
    <t>柳州市柳太路11-1号</t>
  </si>
  <si>
    <t>拆除原有旧仓房27174平方米及原有钢罩棚1950平方米，原址新建仓房18692.64平方米（包括平房仓5栋、立筒仓24个、大直径筒仓14个），新建门架式站台钢罩棚3813.60平方米，并配套建设铁路卸粮坑、工作塔、输送栈桥等辅助设施工程。</t>
  </si>
  <si>
    <t>申请中央补助资金及自治区财政投入等多渠道筹措</t>
  </si>
  <si>
    <t>2015.10-2017.12</t>
  </si>
  <si>
    <t>建设1、2、3、4＃平房仓并安装相应设备，辅助生产工程中的工作塔、卸粮坑和铁路钢罩棚</t>
  </si>
  <si>
    <t>柳江毅德大型商贸城</t>
  </si>
  <si>
    <t>柳州毅德公司</t>
  </si>
  <si>
    <t>一期规划用地600亩。建设集五金、家居、建材批发及物流配送于一体的大型商贸物流园区，整合柳州市现有零散市场集聚园区发展。主要建设物流仓储区、交易区、办公区及金融服务、商务服务、信息平台、电子商务、生活服务及会展中心等配套设施。</t>
  </si>
  <si>
    <t>中国三江茶叶交易中心</t>
  </si>
  <si>
    <t>三江春商贸有限责任公司</t>
  </si>
  <si>
    <t>总建筑面积38000平方米，建设毛茶交易区、茶叶商铺、仓库、打包场、市场管理办公室、产品检测室、展示厅、茶文化体验区等</t>
  </si>
  <si>
    <t xml:space="preserve">完成项目一期的装修及安装，并通过竣工验收，完成配套的茶香路建设；完成项目二期设计等工作，争取开工。 </t>
  </si>
  <si>
    <t>鹿寨县桂鹿建筑装饰材料物流城（一期工程）</t>
  </si>
  <si>
    <t>广西鹿寨川页实业有限公司</t>
  </si>
  <si>
    <t>总建筑面积10万㎡，建设仓库、加工用房等。</t>
  </si>
  <si>
    <t>2011-2017</t>
  </si>
  <si>
    <t>完成4栋仓库建设。</t>
  </si>
  <si>
    <t>柳州万达广场</t>
  </si>
  <si>
    <t>总建筑面积66.68万平方米，包括购物中心、室外步行街、五星级酒店、5A甲级写字楼、SOHO、高档住宅等</t>
  </si>
  <si>
    <t>2013.10-2016.3</t>
  </si>
  <si>
    <t>东岸盛世商业广场</t>
  </si>
  <si>
    <t>广西桂深投资有限责任公司</t>
  </si>
  <si>
    <t>建设国际家居商贸中心，由综合展卖市场、主题卖场与展厅、高档写字楼、公寓和配套设施、大型地下停车场等组成</t>
  </si>
  <si>
    <t>2013.10-2016</t>
  </si>
  <si>
    <t>秀品天地</t>
  </si>
  <si>
    <t>广西柳州中新房地产开发有限责任公司</t>
  </si>
  <si>
    <t>总建筑面积112656㎡,集零售、餐饮、娱乐、办公、酒店的功能于一体的大规模、综合性、现代化的商业建筑群</t>
  </si>
  <si>
    <t>荣和·天誉</t>
  </si>
  <si>
    <t>柳州市荣和房地产开发有限公司</t>
  </si>
  <si>
    <t>总建筑面积约53万㎡，建设集高尚住宅、大型商业、办公、娱乐、旅店设施为一体的大型城市综合体</t>
  </si>
  <si>
    <t>2012.10-2016.12</t>
  </si>
  <si>
    <t>柳州地王国际财富中心（企业总部基地及中小企业创业中心）</t>
  </si>
  <si>
    <t>地王投资集团柳州房地产开发有限公司</t>
  </si>
  <si>
    <t>总建筑面积65万平方米</t>
  </si>
  <si>
    <t>2010.5—2016</t>
  </si>
  <si>
    <t>能否竣工</t>
  </si>
  <si>
    <t>（二）、旅游及旅游基础设施</t>
  </si>
  <si>
    <t>三江口旅游综合体开发项目</t>
  </si>
  <si>
    <t>广西兴侗文化发展有限公司</t>
  </si>
  <si>
    <t>三江口旅游综合体项目规划总面积122.9平方公里。规划核心区涉及10个行政村，2个乡镇，覆盖原住民约8000人，项目涵盖旅游，农业，文创，轻工业，餐饮，酒店，养老休闲等业态。</t>
  </si>
  <si>
    <t>动物园扩建项目</t>
  </si>
  <si>
    <t>市动物园</t>
  </si>
  <si>
    <t>市园林局</t>
  </si>
  <si>
    <t>扩建动物园，建设相关配套实施</t>
  </si>
  <si>
    <t>市财政投资，单位自筹</t>
  </si>
  <si>
    <t>融水元宝山—贝江旅游开发项目</t>
  </si>
  <si>
    <t>广西旅游发展集团有限公司、融水元笙旅游发展有限公司</t>
  </si>
  <si>
    <t>市旅发委</t>
  </si>
  <si>
    <t xml:space="preserve">主要建设内容：1.景区交通,建设景区白竹至白坪24.5公里三级旅游公路,改扩建县城至景区田头口二级旅游公路37公里;2.景区步行道,建设老子山、长赖、白坪等景区步行道28公里；3.景区游客接待中心，建设老子山、长赖、水东、龙女沟、白坪等景区游客接待中心；4.景区停车场，建设老子山、长赖、白坪等景区公共停车场；5.景区厕所，建设老子山、长赖、白坪等景区厕所，以及景区大门、标识、指标牌等设施 </t>
  </si>
  <si>
    <t>2015-2020</t>
  </si>
  <si>
    <t>开工建设县城至洞头二级旅游公路；继续推进白竹至白坪三级旅游公路建设、香粉至毛坪旅游公路建设等；开工建设野人谷、白坪旅游景区。</t>
  </si>
  <si>
    <t>三江县民族风情特色旅游提升项目一期</t>
  </si>
  <si>
    <t>广西旅游集团</t>
  </si>
  <si>
    <t>建设程阳景区创5A工程、百千万工程等，总建筑面积约70万平方米</t>
  </si>
  <si>
    <t>建设程阳八寨景区提升工程、百千万项目：百家宴及斗牛场项目建设、三江高铁站旅游集散中心项目</t>
  </si>
  <si>
    <t>项目投资巨大，建设年限却很短，请县区核实</t>
  </si>
  <si>
    <t>广西鹿寨香桥风景旅游开发项目一期工程</t>
  </si>
  <si>
    <t>广西汇展文化旅游投资有限公司</t>
  </si>
  <si>
    <t xml:space="preserve">市旅发委
</t>
  </si>
  <si>
    <t>①香桥风景旅游区：建设游客接待中心、养老养生设施及配套设施，建筑面积9.47万平方米平方米；②中渡古镇：对护城河、古城墙、古民居进行修复，配套建设基础设施</t>
  </si>
  <si>
    <t xml:space="preserve">1.完成景区给水、排水、排洪、电力工程机及公共道路建设；
2.修建游客接待中心、老养生健康会所及旅游公共基础服务配套等设施；
3.护城河工程全线贯通 </t>
  </si>
  <si>
    <t>三江县天龙大瀑布度假景区</t>
  </si>
  <si>
    <t>广西早春茶业有限公司</t>
  </si>
  <si>
    <r>
      <rPr>
        <sz val="14"/>
        <rFont val="宋体"/>
        <charset val="134"/>
      </rPr>
      <t>总建筑面积64575m</t>
    </r>
    <r>
      <rPr>
        <vertAlign val="superscript"/>
        <sz val="14"/>
        <rFont val="宋体"/>
        <charset val="134"/>
      </rPr>
      <t>2</t>
    </r>
    <r>
      <rPr>
        <sz val="14"/>
        <rFont val="宋体"/>
        <charset val="134"/>
      </rPr>
      <t>,建设内容民族风情街、风雨桥、景区度假宾馆、精品别墅、有机茶加工厂、加工厂办公楼、品茶楼、展示厅和茶叶生产体验区</t>
    </r>
  </si>
  <si>
    <t>自筹资金  银行贷款</t>
  </si>
  <si>
    <t>完成了瓜果基地建设、部分基层设施完成</t>
  </si>
  <si>
    <t>融水苗族文化旅游风情园项目</t>
  </si>
  <si>
    <t>融水苏盟旅游开发投资有限公司</t>
  </si>
  <si>
    <t xml:space="preserve">建设民族风情酒店、特色休闲商业街、酒吧街、茶苑、美食街、游客中心、公厕、望江亭、听风亭、三碟亭、小桥，以及配套道路及地面硬化、大门、长廊、驳岸、停车场、景区绿化、景观绿化等基础设施 </t>
  </si>
  <si>
    <t>主要建设民族风情酒店，特色休闲商业街，游客中心，公厕，望江亭、听风亭等基础设施。</t>
  </si>
  <si>
    <t>广西柳州汽车城——文化科技旅游配套设施项目</t>
  </si>
  <si>
    <t xml:space="preserve">总建筑面积约31.8万平方米，包括文化创意项目和科普旅游项目两个子项目，建设创意大楼、创意展厅、科普大楼、科技展厅展馆等 </t>
  </si>
  <si>
    <t>部分达到开园条件</t>
  </si>
  <si>
    <t>中国沙塘农都综合旅游开发项目</t>
  </si>
  <si>
    <t>广西柳州君武原生态旅游开发有限责任公司</t>
  </si>
  <si>
    <t>建设旅游基础设施及配套商业服务设施、温泉度假村、五星级酒店等</t>
  </si>
  <si>
    <t>百里柳江-红花谷生态旅游开发项目</t>
  </si>
  <si>
    <t>广西铜鼓山投资有限公司</t>
  </si>
  <si>
    <t>总建筑面积142万㎡，包括人文公园、养老院，康复疗养中心，湿地公园等 其中伏波将军寺已完成了立项、规划，正在进行征地</t>
  </si>
  <si>
    <t>2010-2017</t>
  </si>
  <si>
    <t>土建工程</t>
  </si>
  <si>
    <t>百里柳江-凤凰河温泉生态旅游开发项目</t>
  </si>
  <si>
    <t>柳州黑天鹅文化体育投资管理股份有限公司</t>
  </si>
  <si>
    <t>总建筑面积105万㎡；主要建设内容包括：森林温泉度假村、五星级温泉度假酒店、银发乐园、高新农业示范园、美术创作研究基地、水上运动中心及项目配套基础设施等</t>
  </si>
  <si>
    <t>2009-2017</t>
  </si>
  <si>
    <t xml:space="preserve">建设二期工程，建设商业中心、服务中心等 </t>
  </si>
  <si>
    <t>四、特色农业项目</t>
  </si>
  <si>
    <t>现代特色农业（核心）示范区—城中区“龙城十二谷”现代休闲观光农业示范区</t>
  </si>
  <si>
    <t>城中区农林水局</t>
  </si>
  <si>
    <t>市农业局</t>
  </si>
  <si>
    <t>建设“龙城十二谷”特色生态农业及休闲观光旅游</t>
  </si>
  <si>
    <t>申请上级资金、业主自筹</t>
  </si>
  <si>
    <t xml:space="preserve">建设名特优水果种植示范区 、观光农业休闲示范，示范种植高档苗木，进行新农村建设村容村貌的改造 </t>
  </si>
  <si>
    <t>现代农牧业示范园区</t>
  </si>
  <si>
    <t>市农投公司</t>
  </si>
  <si>
    <t>包括畜禽养殖产业园区、农作物种植示范园区、检验检疫中心和加工、仓储、物流园区的合作开发建设。</t>
  </si>
  <si>
    <t>财政资金、银行贷款、业主自筹</t>
  </si>
  <si>
    <t>园区征地即清园工作</t>
  </si>
  <si>
    <t>完成前期手续的申报</t>
  </si>
  <si>
    <t>目前正在开展土地流转工作</t>
  </si>
  <si>
    <t>正进行项目前期规划</t>
  </si>
  <si>
    <t>是</t>
  </si>
  <si>
    <t>广西（柳州）凤凰河生态农业（核心）示范区</t>
  </si>
  <si>
    <t>广西（柳州）凤凰河生态农业核心示范建设分为核心示范区、拓展区、辐射区三个部分，总占地面积48300亩，其中核心示范区3300亩，拓展区5000亩，辐射区40000亩。</t>
  </si>
  <si>
    <t>生态水果种植区、特色水果种植区、农业实习培训基地、农业科技孵化区、水果综合资源利用区、生态农业观光旅游区。</t>
  </si>
  <si>
    <t>农投公司</t>
  </si>
  <si>
    <t>三江清洁化标准化智能化茶叶加工项目一期工程</t>
  </si>
  <si>
    <t>项目总投资1.2亿元，建设一座总占地面积9500平方米的标准化茶叶加工工厂。包括：1条年产150吨茶叶自动化生产线，4条年产600吨茶叶自动生产线，1条精制茶自动生产线，以及配套的20座冷调收购站，10辆冷藏车。</t>
  </si>
  <si>
    <t>市财政资金、企业自筹</t>
  </si>
  <si>
    <t>2015.7-2017.12</t>
  </si>
  <si>
    <t>项目第一期年产150吨红茶、绿茶共用初制生产流水线加工设备、10个配备冷调库的收购站、4辆冷链车、1000㎡标准厂房及一些配套机械</t>
  </si>
  <si>
    <t>石头湾水库生态园</t>
  </si>
  <si>
    <t>京奥生态科技有限责任公司</t>
  </si>
  <si>
    <t>项目占地约3000亩，拟建设林下生态种植，生态养殖，水果、苗圃栽培等现代农业和林下生态旅游设施。项目建成后将成为广西一流的集农林产品生产、科研、教学、实习、培训、推广、旅游的生态示范基地</t>
  </si>
  <si>
    <t>柳江县红丰现代化肉牛养殖示范区</t>
  </si>
  <si>
    <t xml:space="preserve">柳江县红丰农业开发有限公司 </t>
  </si>
  <si>
    <t>市水产畜牧局</t>
  </si>
  <si>
    <t>项目第一期引进培育良种能繁母牛达500头，使能繁母牛总存栏量达1000头，年产优质肉牛800头以，至2018年引进与扩繁使能繁母牛存栏达到5000头，年产优质肉牛达4000头</t>
  </si>
  <si>
    <t xml:space="preserve">
开展征地工作，建设厂区围墙、道路、供水供电系统、办公综合楼、牛栏舍等，引进与培育种牛500头</t>
  </si>
  <si>
    <t>现代特色农业（核心）示范区—柳江岩冲特色农业项目</t>
  </si>
  <si>
    <t>广西环美旅游投资公司</t>
  </si>
  <si>
    <t xml:space="preserve">主要建设内容包括：1、现代特色农业种植示范区，包括光伏大棚、精品园、体验区等；2、特色农产品批发交易市场和加工仓储中心；3、商住旅游开发，包括星级宾馆、健身运动和休闲养生中心、农民新村、旅游观光和商业中心配套建设等 </t>
  </si>
  <si>
    <t>2015.3-2020</t>
  </si>
  <si>
    <t xml:space="preserve">完成土地流转、调规工作 ；建设好1000亩光伏大棚和名贵花木2000亩以上；开工建设旅游观光区 </t>
  </si>
  <si>
    <t>现代特色农业（核心）示范区—融安县古袍现代金桔示范区项目</t>
  </si>
  <si>
    <t>融安县农业局</t>
  </si>
  <si>
    <t xml:space="preserve">以金桔种植为主，建设金桔无病苗木繁育基地和融安金桔桔博园 </t>
  </si>
  <si>
    <t>建设金桔标准化示范区、金桔桔博园及相关水电等</t>
  </si>
  <si>
    <t>现代特色农业（核心）示范区—融水县古选现代蔬菜示范区</t>
  </si>
  <si>
    <t>融水县农业局</t>
  </si>
  <si>
    <t>以蔬菜种植为主导，建设包含有机水果、绿化苗圃的现代蔬菜示范区</t>
  </si>
  <si>
    <t xml:space="preserve">1.“蔬菜集约化育苗+采后处理+销售（加工）”产业化综合开发 2.连片蔬菜标准化生产基地产业化综合开发 3.食用菌标准化生产基地产业化综合开发 4.高级蔬菜精品---铁皮石斛示范种植  5.融水县标准化科技示范园建设 </t>
  </si>
  <si>
    <t>现代特色农业（核心）示范区—三江县布央现代茶叶示范区</t>
  </si>
  <si>
    <t>三江县农业局</t>
  </si>
  <si>
    <t>开展布央茶场标准化建设，发展生态休闲农业 ，建设现代茶叶示范区</t>
  </si>
  <si>
    <t>现代特色农业（核心）示范区—柳北区石碑坪双季葡萄示范区</t>
  </si>
  <si>
    <t>柳北区农水局</t>
  </si>
  <si>
    <t>建设以双季葡萄为主导产业，兼顾发展休闲农业的双季葡萄示范区</t>
  </si>
  <si>
    <t xml:space="preserve">建设龙郡生态葡萄体验园 、水电路等基础设施建设，开展乡村风貌改造工作 </t>
  </si>
  <si>
    <t>现代特色农业（核心）示范区—柳南区山湾现代蔬菜示范区</t>
  </si>
  <si>
    <t>柳南区农林水局</t>
  </si>
  <si>
    <t xml:space="preserve">以韭黄为主导产业，带动其他蔬菜产品生产的发展，建设2—3个农业休闲产业园 </t>
  </si>
  <si>
    <t xml:space="preserve">1.时令蔬菜产业化综合开发 2.无公害韭黄产业化开发 3.基础设施建设 </t>
  </si>
  <si>
    <t>现代特色农业（核心）示范区—秀水现代甘蔗“双高”及循环农业示范区</t>
  </si>
  <si>
    <t>柳东新区社会事务局</t>
  </si>
  <si>
    <t xml:space="preserve">建设“双高”甘蔗基地并发展循环农业示范区 </t>
  </si>
  <si>
    <t xml:space="preserve">建设1000亩甘蔗良种扩繁示范基地 、1万亩高产高糖糖料蔗生产基地1座甘蔗“双高”种植技术及全程机械化施工培训中心 </t>
  </si>
  <si>
    <t>现代特色农业（核心）示范区—柳城县现代特色农业（核心）示范区项目</t>
  </si>
  <si>
    <t>柳城县蚕业发展服务中心</t>
  </si>
  <si>
    <t>建立现代特色农业（核心）示范区、拓展区、辐射区</t>
  </si>
  <si>
    <t>业主自筹、申请上级资金</t>
  </si>
  <si>
    <t>1.标准化桑园建设 2.工厂化养蚕小区建设  3.蚕桑综合利用 4.水利工程 5.城乡风貌改造  6.清洁田园</t>
  </si>
  <si>
    <t>广西仙草堂制药有限责任公司灵芝产业园</t>
  </si>
  <si>
    <t>广西仙草堂制药有限责任公司</t>
  </si>
  <si>
    <t>项目占地面积40亩，总建筑面积12667平方米，其中，新建观光型透明生产车间建筑面积6630平方米，博物馆建筑面积1325平方米，展厅建筑面积288平方米，观光型智能化栽培大棚建筑面积4423平方。建成后年产袋泡茶30万盒，灵芝颗粒30万盒，灵芝孢子粉胶囊30万盒，孢子油软胶囊30万盒，灵芝含片30万盒。是集科研、种植、旅游、加工、销售为一体的绿色生态园。</t>
  </si>
  <si>
    <t>2015.3-2017</t>
  </si>
  <si>
    <t>进行生产车间、博物馆、展厅等基础设施建设</t>
  </si>
  <si>
    <t>融安县弘康生态农业基地建设项目</t>
  </si>
  <si>
    <t>柳州市弘康生态养殖有限公司</t>
  </si>
  <si>
    <t>养殖优质杂交西门塔尔、鲁西黄牛、利木赞牛、白山羊、土香猪、土山鸡等，同时发展种植业种植玉米、山葡萄、牧草、有机蔬菜、四季水果等，达产后年产肉牛7000头，培育优质种牛1000头，山羊10000头，土山猪2000头，有机蔬菜200亩，水果500吨</t>
  </si>
  <si>
    <t>建设畜禽栏舍、牧草场、果蔬，完成生态养猪场、养羊场、养牛场建设。</t>
  </si>
  <si>
    <t>融水油茶深加工及综合利用项目</t>
  </si>
  <si>
    <t>柳州苗氏油茶科技有限责任公司</t>
  </si>
  <si>
    <t>总建筑面积87000㎡,内容包括茶油及茶皂素生产加工区,脱皂茶粕及油茶深加工产品生产区</t>
  </si>
  <si>
    <t>2012.9-2017</t>
  </si>
  <si>
    <t>厂区建设</t>
  </si>
  <si>
    <t>Ⅳ、生态环保和节能减排</t>
  </si>
  <si>
    <t>生态环保</t>
  </si>
  <si>
    <t>一、生态建设</t>
  </si>
  <si>
    <t>柳钢大气污染整治项目—转炉湿法除尘器技术改造</t>
  </si>
  <si>
    <t>对现有转炉厂的一次烟气湿法除尘系统改为干法除尘系统</t>
  </si>
  <si>
    <t>完成技术方案，力争开工建设</t>
  </si>
  <si>
    <t>前滩景观工程</t>
  </si>
  <si>
    <t>城中区静兰片区三门江以南柳江西岸</t>
  </si>
  <si>
    <t>总用地面积约105704㎡（合158.6亩），建设内容包括绿化景观工程、沿街茶室等</t>
  </si>
  <si>
    <t>绿化、配套设施工程</t>
  </si>
  <si>
    <t>柳州市2015年岩溶地区石漠化综合治理工程</t>
  </si>
  <si>
    <t>柳江县、鹿寨县、柳城县、融安县、融水县发改局</t>
  </si>
  <si>
    <t>相关县水利局、农业局、畜牧局、林业局</t>
  </si>
  <si>
    <t>柳江县、鹿寨县、柳城县、融安县、融水县</t>
  </si>
  <si>
    <t>治理岩溶面积181.87平方公里，治理石漠化面积47.6平方公里。</t>
  </si>
  <si>
    <t>2015年度岩溶地区石漠化综合治理工程中央预算内资金，地方配套资金。</t>
  </si>
  <si>
    <t>柳钢大气污染整治项目—矿石物流站</t>
  </si>
  <si>
    <t>建设矿石运输皮带机转运站</t>
  </si>
  <si>
    <t>2016年“花园城市”建设工程</t>
  </si>
  <si>
    <t>市群众绿化所</t>
  </si>
  <si>
    <t xml:space="preserve">绿化改造、提升，植物种植；对因树根生长损坏人行道铺装的主要道路行道树树池进行改造提升 </t>
  </si>
  <si>
    <t>全市乡镇垃圾处理工程</t>
  </si>
  <si>
    <t>各县区住建局</t>
  </si>
  <si>
    <t>柳州</t>
  </si>
  <si>
    <t>建设40个偏远乡镇垃圾终端处理设施建设</t>
  </si>
  <si>
    <t>城市进出口环境改善工程</t>
  </si>
  <si>
    <t>路桥处、龙建公司</t>
  </si>
  <si>
    <t>对城市主要进出口道路及两侧环境进行改造提升，一期包括：燎原路至柳石路、柳长路、阳和—和源路、火车站至文昌路、铁路沿线风貌改造；二期包括：柳太路、机场至市区新建规划道路、静兰—阳和古亭片区、雒容高速出口、汽车城新开高速出口、柳江县高速出口至柳工大道路段</t>
  </si>
  <si>
    <t>一期工程建设</t>
  </si>
  <si>
    <t>新兴污水处理厂二期工程</t>
  </si>
  <si>
    <t>新兴开发投资公司</t>
  </si>
  <si>
    <t xml:space="preserve">总设计为日处理3万吨污水，先期建设日处理1.5万吨污水工程 </t>
  </si>
  <si>
    <t>征地拆迁、土建施工</t>
  </si>
  <si>
    <t>立冲沟生活垃圾无害化处理二期工程</t>
  </si>
  <si>
    <t>市环卫处</t>
  </si>
  <si>
    <t>市市容局</t>
  </si>
  <si>
    <t>填埋库容量2580万立方米，近期日处理城市生活垃圾1600吨，远期日处理量为2200吨</t>
  </si>
  <si>
    <t>上级资金财政资金银行贷款</t>
  </si>
  <si>
    <t>完成项目前期工作，力争开工建设</t>
  </si>
  <si>
    <t>柳州市白沙污水处理厂（二期）工程</t>
  </si>
  <si>
    <t>市污水公司</t>
  </si>
  <si>
    <t>新增污水处理能力8万吨/日</t>
  </si>
  <si>
    <t>银行贷款业主自筹上级资金</t>
  </si>
  <si>
    <t>2015.11-2017</t>
  </si>
  <si>
    <t>厂区构筑物土建施工</t>
  </si>
  <si>
    <t>柳州市龙泉山污水处理厂（三期）工程</t>
  </si>
  <si>
    <t>新增污水处理能力10万吨/日</t>
  </si>
  <si>
    <t>广西柳州汽车城坪龙防洪排涝滞洪区综合整治工程</t>
  </si>
  <si>
    <t>包括滞洪区土方工程，水环境整治工程、环湖堤岸处理工程、绿化工程、泊岸工程、排水工程及电力工程</t>
  </si>
  <si>
    <t>完成绿化施工</t>
  </si>
  <si>
    <t>城镇污水处理厂及管网建设项目</t>
  </si>
  <si>
    <t>各县住建局</t>
  </si>
  <si>
    <t>各县政府</t>
  </si>
  <si>
    <t>柳州周边六县</t>
  </si>
  <si>
    <t>各县建设县城污水处理厂及管网</t>
  </si>
  <si>
    <t>上级资金业主自筹</t>
  </si>
  <si>
    <t>进行污水管网施工</t>
  </si>
  <si>
    <t>市环境综合治理项目（二期）--市城郊污水收集系统工程</t>
  </si>
  <si>
    <t xml:space="preserve">建设排水工程管渠总长159Km，污水提升泵站4座,整治竹鹅溪河道6.1公里 </t>
  </si>
  <si>
    <t>2013.4-2017</t>
  </si>
  <si>
    <t xml:space="preserve">整治竹鹅溪河道，敷设污水收集管网 </t>
  </si>
  <si>
    <t>融水污水处理厂废弃物资源化工程项目</t>
  </si>
  <si>
    <t>融水县融丰农业生产资料有限责任公司</t>
  </si>
  <si>
    <t>形成年处理污水处理污泥7.8万吨(含水率80%)的生产能力</t>
  </si>
  <si>
    <t>银行贷款  业主自筹  财政补贴</t>
  </si>
  <si>
    <t>2014.1－2017</t>
  </si>
  <si>
    <t>建设厂房、管网等</t>
  </si>
  <si>
    <t>柳州市粪便无害化处理厂工程项目</t>
  </si>
  <si>
    <t>近期处理粪便150吨/日，远期250吨/日</t>
  </si>
  <si>
    <t>开展给排水工程、厂区道路绿化、综合工房、综合楼装饰工程等施工工作</t>
  </si>
  <si>
    <t>柳东新区官塘片区污水处理工程</t>
  </si>
  <si>
    <t xml:space="preserve">新建污水处理厂一座（日处理污水4万立方米），配套建设污水收集管网51.6公里，新建污水提升泵站4座 </t>
  </si>
  <si>
    <t>2009.6-2016.12</t>
  </si>
  <si>
    <t>泵站设备安装，污水收集管网收尾</t>
  </si>
  <si>
    <t>二、节能和循环经济</t>
  </si>
  <si>
    <t>鹿寨“上大压小”热电联产供热管网项目</t>
  </si>
  <si>
    <t>一期铺设中压蒸汽管网和低压蒸汽管网，主干线供热半径5.0km，设置计量站16座；二期铺设供气管网30km。</t>
  </si>
  <si>
    <t>2016-2016.9</t>
  </si>
  <si>
    <t>龙昌再生资源回收公司废钢加工配送项目</t>
  </si>
  <si>
    <t>柳州市龙昌再生资源回收有限责任公司、柳州市物资储运有限公司</t>
  </si>
  <si>
    <t>年分拣处理各类废钢80万吨；柳长路项目占地面积约83亩，建设废钢加工配送</t>
  </si>
  <si>
    <t>补充年度计划投资</t>
  </si>
  <si>
    <t>广西鹿寨“上大压小”热电联产新建工程</t>
  </si>
  <si>
    <t>神华国华广投（柳州）发电有限责任公司</t>
  </si>
  <si>
    <t>新建2台350兆瓦级超临界热电联产燃煤机组及供热管网</t>
  </si>
  <si>
    <t>完成主厂房、锅炉区、冷却塔、输煤系统建设</t>
  </si>
  <si>
    <t>广西柳州汽车城电镀工业园</t>
  </si>
  <si>
    <t>广西荣凯华源电镀工业园有限公司</t>
  </si>
  <si>
    <t>总建筑面积60.89万平方米，主要建设标准厂房、水、电、通讯及污水处理等配套基础设施</t>
  </si>
  <si>
    <t xml:space="preserve">完成污水处理厂、标准厂房建设，达到启用条件；建设临时办公场所及相关配套设施 </t>
  </si>
  <si>
    <t>鹿寨循环化改造示范园区</t>
  </si>
  <si>
    <t>利用热电联产、柳化等主链项目带动凯浩鹿宝等18项关键补链项目发展，打造“热电-化工-建材”循环经济圈；进一步完善经济开发区公用工程服务设施建设</t>
  </si>
  <si>
    <t>中央资金
业主自筹</t>
  </si>
  <si>
    <t>推进柳化、鹿化等补链项目，建设标准厂房、园区供热管网</t>
  </si>
</sst>
</file>

<file path=xl/styles.xml><?xml version="1.0" encoding="utf-8"?>
<styleSheet xmlns="http://schemas.openxmlformats.org/spreadsheetml/2006/main">
  <numFmts count="57">
    <numFmt numFmtId="176" formatCode="&quot;\&quot;#,##0;[Red]&quot;\&quot;&quot;\&quot;&quot;\&quot;&quot;\&quot;&quot;\&quot;&quot;\&quot;&quot;\&quot;\-#,##0"/>
    <numFmt numFmtId="177" formatCode="_-* #,##0.00&quot;￥&quot;_-;\-* #,##0.00&quot;￥&quot;_-;_-* &quot;-&quot;??&quot;￥&quot;_-;_-@_-"/>
    <numFmt numFmtId="178" formatCode="0%;\(0%\)"/>
    <numFmt numFmtId="179" formatCode="_-#0&quot;.&quot;0000_-;\(#0&quot;.&quot;0000\);_-\ \ &quot;-&quot;_-;_-@_-"/>
    <numFmt numFmtId="180" formatCode="_-* #,##0_-;\-* #,##0_-;_-* &quot;-&quot;_-;_-@_-"/>
    <numFmt numFmtId="43" formatCode="_ * #,##0.00_ ;_ * \-#,##0.00_ ;_ * &quot;-&quot;??_ ;_ @_ "/>
    <numFmt numFmtId="42" formatCode="_ &quot;￥&quot;* #,##0_ ;_ &quot;￥&quot;* \-#,##0_ ;_ &quot;￥&quot;* &quot;-&quot;_ ;_ @_ "/>
    <numFmt numFmtId="41" formatCode="_ * #,##0_ ;_ * \-#,##0_ ;_ * &quot;-&quot;_ ;_ @_ "/>
    <numFmt numFmtId="24" formatCode="\$#,##0_);[Red]\(\$#,##0\)"/>
    <numFmt numFmtId="44" formatCode="_ &quot;￥&quot;* #,##0.00_ ;_ &quot;￥&quot;* \-#,##0.00_ ;_ &quot;￥&quot;* &quot;-&quot;??_ ;_ @_ "/>
    <numFmt numFmtId="181" formatCode="#\ ??/??"/>
    <numFmt numFmtId="25" formatCode="\$#,##0.00_);\(\$#,##0.00\)"/>
    <numFmt numFmtId="182" formatCode="#,##0.00&quot;￥&quot;;\-#,##0.00&quot;￥&quot;"/>
    <numFmt numFmtId="183" formatCode="_(&quot;$&quot;* #,##0_);_(&quot;$&quot;* \(#,##0\);_(&quot;$&quot;* &quot;-&quot;_);_(@_)"/>
    <numFmt numFmtId="184" formatCode="&quot;$&quot;\ #,##0.00_-;[Red]&quot;$&quot;\ #,##0.00\-"/>
    <numFmt numFmtId="185" formatCode="_-&quot;$&quot;\ * #,##0_-;_-&quot;$&quot;\ * #,##0\-;_-&quot;$&quot;\ * &quot;-&quot;_-;_-@_-"/>
    <numFmt numFmtId="186" formatCode="&quot;\&quot;#,##0.00;[Red]&quot;\&quot;\-#,##0.00"/>
    <numFmt numFmtId="187" formatCode="0.000%"/>
    <numFmt numFmtId="188" formatCode="&quot;\&quot;#,##0;&quot;\&quot;\-#,##0"/>
    <numFmt numFmtId="189" formatCode="&quot;$&quot;#,##0.00_);[Red]\(&quot;$&quot;#,##0.00\)"/>
    <numFmt numFmtId="190" formatCode="#,##0;\-#,##0;&quot;-&quot;"/>
    <numFmt numFmtId="191" formatCode="_-&quot;$&quot;\ * #,##0.00_-;_-&quot;$&quot;\ * #,##0.00\-;_-&quot;$&quot;\ * &quot;-&quot;??_-;_-@_-"/>
    <numFmt numFmtId="192" formatCode="_-#,###,_-;\(#,###,\);_-\ \ &quot;-&quot;_-;_-@_-"/>
    <numFmt numFmtId="193" formatCode="_-&quot;$&quot;* #,##0_-;\-&quot;$&quot;* #,##0_-;_-&quot;$&quot;* &quot;-&quot;_-;_-@_-"/>
    <numFmt numFmtId="194" formatCode="_(* #,##0.0,_);_(* \(#,##0.0,\);_(* &quot;-&quot;_);_(@_)"/>
    <numFmt numFmtId="195" formatCode="_-* #,##0&quot;￥&quot;_-;\-* #,##0&quot;￥&quot;_-;_-* &quot;-&quot;&quot;￥&quot;_-;_-@_-"/>
    <numFmt numFmtId="196" formatCode="&quot;$&quot;#,##0_);\(&quot;$&quot;#,##0\)"/>
    <numFmt numFmtId="197" formatCode="_-#,##0%_-;\(#,##0%\);_-\ &quot;-&quot;_-"/>
    <numFmt numFmtId="198" formatCode="_-* #,##0.00_-;\-* #,##0.00_-;_-* &quot;-&quot;??_-;_-@_-"/>
    <numFmt numFmtId="199" formatCode="_-#,##0.00_-;\(#,##0.00\);_-\ \ &quot;-&quot;_-;_-@_-"/>
    <numFmt numFmtId="200" formatCode="0.0"/>
    <numFmt numFmtId="201" formatCode="#,##0.0_);\(#,##0.0\)"/>
    <numFmt numFmtId="202" formatCode="&quot;$&quot;#,##0_);[Red]\(&quot;$&quot;#,##0\)"/>
    <numFmt numFmtId="203" formatCode="#,##0;\(#,##0\)"/>
    <numFmt numFmtId="204" formatCode="_-#0&quot;.&quot;0,_-;\(#0&quot;.&quot;0,\);_-\ \ &quot;-&quot;_-;_-@_-"/>
    <numFmt numFmtId="205" formatCode="_-#,###.00,_-;\(#,###.00,\);_-\ \ &quot;-&quot;_-;_-@_-"/>
    <numFmt numFmtId="206" formatCode="0.0%"/>
    <numFmt numFmtId="207" formatCode="mmm/dd/yyyy;_-\ &quot;N/A&quot;_-;_-\ &quot;-&quot;_-"/>
    <numFmt numFmtId="208" formatCode="_-#,##0_-;\(#,##0\);_-\ \ &quot;-&quot;_-;_-@_-"/>
    <numFmt numFmtId="209" formatCode="_-* #,##0.00&quot;$&quot;_-;\-* #,##0.00&quot;$&quot;_-;_-* &quot;-&quot;??&quot;$&quot;_-;_-@_-"/>
    <numFmt numFmtId="210" formatCode="&quot;$&quot;#,##0;\-&quot;$&quot;#,##0"/>
    <numFmt numFmtId="211" formatCode="\$#,##0;\(\$#,##0\)"/>
    <numFmt numFmtId="212" formatCode="&quot;$&quot;#,##0.00_);\(&quot;$&quot;#,##0.00\)"/>
    <numFmt numFmtId="213" formatCode="mmm/yyyy;_-\ &quot;N/A&quot;_-;_-\ &quot;-&quot;_-"/>
    <numFmt numFmtId="214" formatCode="\$#,##0.00;\(\$#,##0.00\)"/>
    <numFmt numFmtId="215" formatCode="_-* #,##0&quot;$&quot;_-;\-* #,##0&quot;$&quot;_-;_-* &quot;-&quot;&quot;$&quot;_-;_-@_-"/>
    <numFmt numFmtId="216" formatCode="0.0_ "/>
    <numFmt numFmtId="217" formatCode="yy\.mm\.dd"/>
    <numFmt numFmtId="218" formatCode="000000"/>
    <numFmt numFmtId="219" formatCode="_([$€-2]* #,##0.00_);_([$€-2]* \(#,##0.00\);_([$€-2]* &quot;-&quot;??_)"/>
    <numFmt numFmtId="220" formatCode="_(&quot;$&quot;* #,##0.00_);_(&quot;$&quot;* \(#,##0.00\);_(&quot;$&quot;* &quot;-&quot;??_);_(@_)"/>
    <numFmt numFmtId="221" formatCode="_-* #,##0.00_$_-;\-* #,##0.00_$_-;_-* &quot;-&quot;??_$_-;_-@_-"/>
    <numFmt numFmtId="222" formatCode="_-* #,##0_$_-;\-* #,##0_$_-;_-* &quot;-&quot;_$_-;_-@_-"/>
    <numFmt numFmtId="223" formatCode="0.00_);[Red]\(0.00\)"/>
    <numFmt numFmtId="224" formatCode="0_);[Red]\(0\)"/>
    <numFmt numFmtId="225" formatCode="0_ "/>
    <numFmt numFmtId="226" formatCode="#&quot;个&quot;"/>
  </numFmts>
  <fonts count="170">
    <font>
      <sz val="12"/>
      <name val="宋体"/>
      <charset val="134"/>
    </font>
    <font>
      <sz val="24"/>
      <name val="黑体"/>
      <charset val="134"/>
    </font>
    <font>
      <b/>
      <sz val="10"/>
      <name val="楷体_GB2312"/>
      <charset val="134"/>
    </font>
    <font>
      <sz val="10"/>
      <name val="宋体"/>
      <charset val="134"/>
    </font>
    <font>
      <b/>
      <sz val="10"/>
      <name val="宋体"/>
      <charset val="134"/>
    </font>
    <font>
      <sz val="10"/>
      <name val="楷体_GB2312"/>
      <charset val="134"/>
    </font>
    <font>
      <sz val="11"/>
      <name val="宋体"/>
      <charset val="134"/>
    </font>
    <font>
      <b/>
      <sz val="14"/>
      <name val="宋体"/>
      <charset val="134"/>
    </font>
    <font>
      <b/>
      <sz val="11"/>
      <name val="宋体"/>
      <charset val="134"/>
    </font>
    <font>
      <sz val="14"/>
      <name val="宋体"/>
      <charset val="134"/>
    </font>
    <font>
      <b/>
      <sz val="12"/>
      <name val="楷体_GB2312"/>
      <charset val="134"/>
    </font>
    <font>
      <sz val="26"/>
      <name val="黑体"/>
      <charset val="134"/>
    </font>
    <font>
      <sz val="22"/>
      <name val="黑体"/>
      <charset val="134"/>
    </font>
    <font>
      <sz val="14"/>
      <name val="黑体"/>
      <charset val="134"/>
    </font>
    <font>
      <b/>
      <sz val="16"/>
      <name val="宋体"/>
      <charset val="134"/>
    </font>
    <font>
      <b/>
      <sz val="14"/>
      <name val="楷体_GB2312"/>
      <charset val="134"/>
    </font>
    <font>
      <sz val="16"/>
      <name val="宋体"/>
      <charset val="134"/>
    </font>
    <font>
      <sz val="24"/>
      <name val="Times New Roman"/>
      <charset val="134"/>
    </font>
    <font>
      <b/>
      <sz val="10"/>
      <name val="Times New Roman"/>
      <charset val="134"/>
    </font>
    <font>
      <sz val="10"/>
      <name val="Times New Roman"/>
      <charset val="134"/>
    </font>
    <font>
      <sz val="11"/>
      <name val="Times New Roman"/>
      <charset val="134"/>
    </font>
    <font>
      <sz val="12"/>
      <name val="Times New Roman"/>
      <charset val="134"/>
    </font>
    <font>
      <b/>
      <sz val="11"/>
      <name val="Times New Roman"/>
      <charset val="134"/>
    </font>
    <font>
      <sz val="10"/>
      <color theme="1"/>
      <name val="Times New Roman"/>
      <charset val="134"/>
    </font>
    <font>
      <sz val="14"/>
      <name val="Times New Roman"/>
      <charset val="134"/>
    </font>
    <font>
      <sz val="28"/>
      <name val="Times New Roman"/>
      <charset val="134"/>
    </font>
    <font>
      <b/>
      <sz val="12"/>
      <name val="Times New Roman"/>
      <charset val="134"/>
    </font>
    <font>
      <b/>
      <sz val="14"/>
      <name val="Times New Roman"/>
      <charset val="134"/>
    </font>
    <font>
      <sz val="12"/>
      <color theme="1"/>
      <name val="Times New Roman"/>
      <charset val="134"/>
    </font>
    <font>
      <sz val="16"/>
      <name val="Times New Roman"/>
      <charset val="134"/>
    </font>
    <font>
      <sz val="11"/>
      <color indexed="17"/>
      <name val="宋体"/>
      <charset val="134"/>
    </font>
    <font>
      <b/>
      <sz val="11"/>
      <color rgb="FFFA7D00"/>
      <name val="宋体"/>
      <charset val="0"/>
      <scheme val="minor"/>
    </font>
    <font>
      <b/>
      <sz val="11"/>
      <color indexed="52"/>
      <name val="宋体"/>
      <charset val="134"/>
    </font>
    <font>
      <sz val="11"/>
      <color indexed="9"/>
      <name val="宋体"/>
      <charset val="134"/>
    </font>
    <font>
      <sz val="11"/>
      <color theme="0"/>
      <name val="宋体"/>
      <charset val="0"/>
      <scheme val="minor"/>
    </font>
    <font>
      <sz val="12"/>
      <name val="????"/>
      <charset val="134"/>
    </font>
    <font>
      <b/>
      <sz val="11"/>
      <color theme="3"/>
      <name val="宋体"/>
      <charset val="134"/>
      <scheme val="minor"/>
    </font>
    <font>
      <b/>
      <sz val="18"/>
      <color theme="3"/>
      <name val="宋体"/>
      <charset val="134"/>
      <scheme val="minor"/>
    </font>
    <font>
      <sz val="11"/>
      <color indexed="8"/>
      <name val="Tahoma"/>
      <charset val="134"/>
    </font>
    <font>
      <sz val="11"/>
      <color indexed="8"/>
      <name val="宋体"/>
      <charset val="134"/>
    </font>
    <font>
      <b/>
      <sz val="18"/>
      <name val="Times New Roman"/>
      <charset val="134"/>
    </font>
    <font>
      <b/>
      <sz val="15"/>
      <color indexed="56"/>
      <name val="宋体"/>
      <charset val="134"/>
    </font>
    <font>
      <b/>
      <sz val="11"/>
      <color indexed="8"/>
      <name val="宋体"/>
      <charset val="134"/>
    </font>
    <font>
      <b/>
      <sz val="18"/>
      <color indexed="56"/>
      <name val="宋体"/>
      <charset val="134"/>
    </font>
    <font>
      <u/>
      <sz val="11"/>
      <color rgb="FF0000FF"/>
      <name val="宋体"/>
      <charset val="0"/>
      <scheme val="minor"/>
    </font>
    <font>
      <sz val="10"/>
      <name val="Helv"/>
      <charset val="134"/>
    </font>
    <font>
      <b/>
      <sz val="11"/>
      <color indexed="56"/>
      <name val="宋体"/>
      <charset val="134"/>
    </font>
    <font>
      <sz val="11"/>
      <color theme="1"/>
      <name val="宋体"/>
      <charset val="134"/>
      <scheme val="minor"/>
    </font>
    <font>
      <sz val="12"/>
      <color indexed="17"/>
      <name val="宋体"/>
      <charset val="134"/>
    </font>
    <font>
      <sz val="11"/>
      <color theme="1"/>
      <name val="宋体"/>
      <charset val="0"/>
      <scheme val="minor"/>
    </font>
    <font>
      <b/>
      <sz val="11"/>
      <color indexed="56"/>
      <name val="Calibri"/>
      <charset val="134"/>
    </font>
    <font>
      <i/>
      <sz val="11"/>
      <color rgb="FF7F7F7F"/>
      <name val="宋体"/>
      <charset val="0"/>
      <scheme val="minor"/>
    </font>
    <font>
      <u/>
      <sz val="11"/>
      <color rgb="FF800080"/>
      <name val="宋体"/>
      <charset val="0"/>
      <scheme val="minor"/>
    </font>
    <font>
      <sz val="11"/>
      <color indexed="10"/>
      <name val="Tahoma"/>
      <charset val="134"/>
    </font>
    <font>
      <sz val="11"/>
      <color indexed="42"/>
      <name val="宋体"/>
      <charset val="134"/>
    </font>
    <font>
      <b/>
      <sz val="15"/>
      <color theme="3"/>
      <name val="宋体"/>
      <charset val="134"/>
      <scheme val="minor"/>
    </font>
    <font>
      <b/>
      <sz val="12"/>
      <name val="MS Sans Serif"/>
      <charset val="134"/>
    </font>
    <font>
      <sz val="12"/>
      <name val="MS Sans Serif"/>
      <charset val="134"/>
    </font>
    <font>
      <sz val="11"/>
      <color rgb="FF9C0006"/>
      <name val="宋体"/>
      <charset val="0"/>
      <scheme val="minor"/>
    </font>
    <font>
      <sz val="11"/>
      <color rgb="FF3F3F76"/>
      <name val="宋体"/>
      <charset val="0"/>
      <scheme val="minor"/>
    </font>
    <font>
      <b/>
      <sz val="13"/>
      <color indexed="56"/>
      <name val="宋体"/>
      <charset val="134"/>
    </font>
    <font>
      <sz val="10"/>
      <name val="Arial"/>
      <charset val="134"/>
    </font>
    <font>
      <sz val="11"/>
      <color indexed="20"/>
      <name val="宋体"/>
      <charset val="134"/>
    </font>
    <font>
      <b/>
      <sz val="11"/>
      <color rgb="FF3F3F3F"/>
      <name val="宋体"/>
      <charset val="0"/>
      <scheme val="minor"/>
    </font>
    <font>
      <b/>
      <sz val="13"/>
      <color theme="3"/>
      <name val="宋体"/>
      <charset val="134"/>
      <scheme val="minor"/>
    </font>
    <font>
      <sz val="11"/>
      <color rgb="FFFF0000"/>
      <name val="宋体"/>
      <charset val="0"/>
      <scheme val="minor"/>
    </font>
    <font>
      <sz val="12"/>
      <color indexed="20"/>
      <name val="楷体_GB2312"/>
      <charset val="134"/>
    </font>
    <font>
      <sz val="11"/>
      <color rgb="FF9C6500"/>
      <name val="宋体"/>
      <charset val="0"/>
      <scheme val="minor"/>
    </font>
    <font>
      <sz val="8"/>
      <name val="Arial"/>
      <charset val="134"/>
    </font>
    <font>
      <sz val="8"/>
      <name val="Times New Roman"/>
      <charset val="134"/>
    </font>
    <font>
      <sz val="10"/>
      <color indexed="8"/>
      <name val="宋体"/>
      <charset val="134"/>
    </font>
    <font>
      <b/>
      <sz val="11"/>
      <color indexed="52"/>
      <name val="Calibri"/>
      <charset val="134"/>
    </font>
    <font>
      <b/>
      <i/>
      <sz val="12"/>
      <name val="Times New Roman"/>
      <charset val="134"/>
    </font>
    <font>
      <b/>
      <sz val="11"/>
      <color indexed="52"/>
      <name val="Tahoma"/>
      <charset val="134"/>
    </font>
    <font>
      <sz val="18"/>
      <name val="Times New Roman"/>
      <charset val="134"/>
    </font>
    <font>
      <sz val="12"/>
      <color indexed="8"/>
      <name val="宋体"/>
      <charset val="134"/>
    </font>
    <font>
      <sz val="10"/>
      <color indexed="8"/>
      <name val="MS Sans Serif"/>
      <charset val="134"/>
    </font>
    <font>
      <sz val="11"/>
      <color indexed="9"/>
      <name val="Calibri"/>
      <charset val="134"/>
    </font>
    <font>
      <sz val="11"/>
      <color indexed="60"/>
      <name val="宋体"/>
      <charset val="134"/>
    </font>
    <font>
      <b/>
      <sz val="11"/>
      <color indexed="63"/>
      <name val="宋体"/>
      <charset val="134"/>
    </font>
    <font>
      <b/>
      <sz val="13"/>
      <name val="Times New Roman"/>
      <charset val="134"/>
    </font>
    <font>
      <b/>
      <sz val="8"/>
      <name val="Arial"/>
      <charset val="134"/>
    </font>
    <font>
      <b/>
      <sz val="11"/>
      <color indexed="63"/>
      <name val="Calibri"/>
      <charset val="134"/>
    </font>
    <font>
      <i/>
      <sz val="9"/>
      <name val="Times New Roman"/>
      <charset val="134"/>
    </font>
    <font>
      <b/>
      <sz val="11"/>
      <color rgb="FFFFFFFF"/>
      <name val="宋体"/>
      <charset val="0"/>
      <scheme val="minor"/>
    </font>
    <font>
      <sz val="11"/>
      <color rgb="FFFA7D00"/>
      <name val="宋体"/>
      <charset val="0"/>
      <scheme val="minor"/>
    </font>
    <font>
      <b/>
      <sz val="11"/>
      <color indexed="9"/>
      <name val="宋体"/>
      <charset val="134"/>
    </font>
    <font>
      <sz val="10"/>
      <name val="Geneva"/>
      <charset val="134"/>
    </font>
    <font>
      <b/>
      <sz val="11"/>
      <color theme="1"/>
      <name val="宋体"/>
      <charset val="0"/>
      <scheme val="minor"/>
    </font>
    <font>
      <sz val="10.5"/>
      <color indexed="20"/>
      <name val="宋体"/>
      <charset val="134"/>
    </font>
    <font>
      <b/>
      <sz val="10"/>
      <name val="Tms Rmn"/>
      <charset val="134"/>
    </font>
    <font>
      <sz val="11"/>
      <color rgb="FF006100"/>
      <name val="宋体"/>
      <charset val="0"/>
      <scheme val="minor"/>
    </font>
    <font>
      <sz val="11"/>
      <color indexed="8"/>
      <name val="Calibri"/>
      <charset val="134"/>
    </font>
    <font>
      <sz val="11"/>
      <color indexed="10"/>
      <name val="宋体"/>
      <charset val="134"/>
    </font>
    <font>
      <sz val="11"/>
      <color indexed="62"/>
      <name val="宋体"/>
      <charset val="134"/>
    </font>
    <font>
      <i/>
      <sz val="11"/>
      <color indexed="23"/>
      <name val="宋体"/>
      <charset val="134"/>
    </font>
    <font>
      <sz val="11"/>
      <color indexed="9"/>
      <name val="Tahoma"/>
      <charset val="134"/>
    </font>
    <font>
      <u val="singleAccounting"/>
      <vertAlign val="subscript"/>
      <sz val="10"/>
      <name val="Times New Roman"/>
      <charset val="134"/>
    </font>
    <font>
      <sz val="11"/>
      <color indexed="60"/>
      <name val="Calibri"/>
      <charset val="134"/>
    </font>
    <font>
      <b/>
      <sz val="12"/>
      <color indexed="8"/>
      <name val="宋体"/>
      <charset val="134"/>
    </font>
    <font>
      <b/>
      <sz val="11"/>
      <color indexed="42"/>
      <name val="宋体"/>
      <charset val="134"/>
    </font>
    <font>
      <sz val="12"/>
      <color indexed="17"/>
      <name val="楷体_GB2312"/>
      <charset val="134"/>
    </font>
    <font>
      <sz val="12"/>
      <name val="Arial"/>
      <charset val="134"/>
    </font>
    <font>
      <sz val="11"/>
      <color indexed="52"/>
      <name val="宋体"/>
      <charset val="134"/>
    </font>
    <font>
      <sz val="11"/>
      <color indexed="20"/>
      <name val="Calibri"/>
      <charset val="134"/>
    </font>
    <font>
      <sz val="11"/>
      <color indexed="52"/>
      <name val="Tahoma"/>
      <charset val="134"/>
    </font>
    <font>
      <sz val="12"/>
      <color indexed="16"/>
      <name val="宋体"/>
      <charset val="134"/>
    </font>
    <font>
      <sz val="10"/>
      <color indexed="20"/>
      <name val="宋体"/>
      <charset val="134"/>
    </font>
    <font>
      <sz val="11"/>
      <color indexed="62"/>
      <name val="Calibri"/>
      <charset val="134"/>
    </font>
    <font>
      <sz val="10"/>
      <name val="楷体"/>
      <charset val="134"/>
    </font>
    <font>
      <sz val="12"/>
      <color indexed="20"/>
      <name val="宋体"/>
      <charset val="134"/>
    </font>
    <font>
      <sz val="9"/>
      <name val="宋体"/>
      <charset val="134"/>
    </font>
    <font>
      <i/>
      <sz val="11"/>
      <color indexed="23"/>
      <name val="Calibri"/>
      <charset val="134"/>
    </font>
    <font>
      <sz val="12"/>
      <color indexed="9"/>
      <name val="宋体"/>
      <charset val="134"/>
    </font>
    <font>
      <sz val="11"/>
      <color indexed="60"/>
      <name val="Tahoma"/>
      <charset val="134"/>
    </font>
    <font>
      <sz val="10"/>
      <color indexed="8"/>
      <name val="Tahoma"/>
      <charset val="134"/>
    </font>
    <font>
      <sz val="11"/>
      <color indexed="10"/>
      <name val="Calibri"/>
      <charset val="134"/>
    </font>
    <font>
      <u/>
      <sz val="12"/>
      <color indexed="20"/>
      <name val="宋体"/>
      <charset val="134"/>
    </font>
    <font>
      <b/>
      <sz val="12"/>
      <name val="宋体"/>
      <charset val="134"/>
    </font>
    <font>
      <b/>
      <sz val="11"/>
      <color indexed="9"/>
      <name val="Tahoma"/>
      <charset val="134"/>
    </font>
    <font>
      <sz val="10"/>
      <color indexed="17"/>
      <name val="宋体"/>
      <charset val="134"/>
    </font>
    <font>
      <sz val="7"/>
      <name val="Small Fonts"/>
      <charset val="134"/>
    </font>
    <font>
      <sz val="10"/>
      <name val="MS Sans Serif"/>
      <charset val="134"/>
    </font>
    <font>
      <b/>
      <i/>
      <sz val="16"/>
      <name val="Helv"/>
      <charset val="134"/>
    </font>
    <font>
      <sz val="10.5"/>
      <color indexed="17"/>
      <name val="宋体"/>
      <charset val="134"/>
    </font>
    <font>
      <sz val="11"/>
      <color indexed="17"/>
      <name val="Tahoma"/>
      <charset val="134"/>
    </font>
    <font>
      <u/>
      <sz val="12"/>
      <color indexed="12"/>
      <name val="宋体"/>
      <charset val="134"/>
    </font>
    <font>
      <sz val="12"/>
      <color indexed="9"/>
      <name val="Helv"/>
      <charset val="134"/>
    </font>
    <font>
      <b/>
      <sz val="15"/>
      <color indexed="56"/>
      <name val="Calibri"/>
      <charset val="134"/>
    </font>
    <font>
      <sz val="11"/>
      <color indexed="20"/>
      <name val="Tahoma"/>
      <charset val="134"/>
    </font>
    <font>
      <b/>
      <sz val="11"/>
      <color indexed="56"/>
      <name val="Tahoma"/>
      <charset val="134"/>
    </font>
    <font>
      <sz val="12"/>
      <name val="官帕眉"/>
      <charset val="134"/>
    </font>
    <font>
      <b/>
      <sz val="11"/>
      <color indexed="9"/>
      <name val="Calibri"/>
      <charset val="134"/>
    </font>
    <font>
      <b/>
      <sz val="10"/>
      <name val="MS Sans Serif"/>
      <charset val="134"/>
    </font>
    <font>
      <b/>
      <sz val="12"/>
      <name val="Arial"/>
      <charset val="134"/>
    </font>
    <font>
      <b/>
      <sz val="15"/>
      <color indexed="56"/>
      <name val="Tahoma"/>
      <charset val="134"/>
    </font>
    <font>
      <b/>
      <sz val="13"/>
      <color indexed="56"/>
      <name val="Calibri"/>
      <charset val="134"/>
    </font>
    <font>
      <sz val="10"/>
      <color indexed="8"/>
      <name val="Arial"/>
      <charset val="134"/>
    </font>
    <font>
      <i/>
      <sz val="12"/>
      <name val="Times New Roman"/>
      <charset val="134"/>
    </font>
    <font>
      <b/>
      <sz val="13"/>
      <name val="Tms Rmn"/>
      <charset val="134"/>
    </font>
    <font>
      <sz val="10"/>
      <color indexed="16"/>
      <name val="MS Serif"/>
      <charset val="134"/>
    </font>
    <font>
      <b/>
      <sz val="13"/>
      <color indexed="56"/>
      <name val="Tahoma"/>
      <charset val="134"/>
    </font>
    <font>
      <sz val="10"/>
      <name val="MS Serif"/>
      <charset val="134"/>
    </font>
    <font>
      <sz val="10"/>
      <name val="Courier"/>
      <charset val="134"/>
    </font>
    <font>
      <sz val="11"/>
      <color indexed="17"/>
      <name val="Calibri"/>
      <charset val="134"/>
    </font>
    <font>
      <i/>
      <sz val="11"/>
      <color indexed="23"/>
      <name val="Tahoma"/>
      <charset val="134"/>
    </font>
    <font>
      <b/>
      <sz val="10"/>
      <name val="Arial"/>
      <charset val="134"/>
    </font>
    <font>
      <sz val="11"/>
      <color indexed="62"/>
      <name val="Tahoma"/>
      <charset val="134"/>
    </font>
    <font>
      <sz val="12"/>
      <name val="Helv"/>
      <charset val="134"/>
    </font>
    <font>
      <b/>
      <sz val="11"/>
      <name val="Helv"/>
      <charset val="134"/>
    </font>
    <font>
      <b/>
      <sz val="11"/>
      <color indexed="63"/>
      <name val="Tahoma"/>
      <charset val="134"/>
    </font>
    <font>
      <sz val="10"/>
      <name val="Tms Rmn"/>
      <charset val="134"/>
    </font>
    <font>
      <b/>
      <sz val="9"/>
      <name val="Arial"/>
      <charset val="134"/>
    </font>
    <font>
      <b/>
      <sz val="8"/>
      <color indexed="8"/>
      <name val="Helv"/>
      <charset val="134"/>
    </font>
    <font>
      <b/>
      <sz val="11"/>
      <color indexed="8"/>
      <name val="Tahoma"/>
      <charset val="134"/>
    </font>
    <font>
      <sz val="11"/>
      <color indexed="12"/>
      <name val="Times New Roman"/>
      <charset val="134"/>
    </font>
    <font>
      <b/>
      <sz val="18"/>
      <color indexed="56"/>
      <name val="Cambria"/>
      <charset val="134"/>
    </font>
    <font>
      <b/>
      <sz val="14"/>
      <name val="楷体"/>
      <charset val="134"/>
    </font>
    <font>
      <b/>
      <sz val="18"/>
      <color indexed="62"/>
      <name val="宋体"/>
      <charset val="134"/>
    </font>
    <font>
      <b/>
      <sz val="11"/>
      <color indexed="8"/>
      <name val="Calibri"/>
      <charset val="134"/>
    </font>
    <font>
      <sz val="11"/>
      <color indexed="52"/>
      <name val="Calibri"/>
      <charset val="134"/>
    </font>
    <font>
      <sz val="12"/>
      <name val="Courier"/>
      <charset val="134"/>
    </font>
    <font>
      <sz val="12"/>
      <name val="바탕체"/>
      <charset val="134"/>
    </font>
    <font>
      <vertAlign val="superscript"/>
      <sz val="14"/>
      <name val="宋体"/>
      <charset val="134"/>
    </font>
    <font>
      <sz val="28"/>
      <name val="方正小标宋简体"/>
      <charset val="134"/>
    </font>
    <font>
      <sz val="16"/>
      <name val="楷体_GB2312"/>
      <charset val="134"/>
    </font>
    <font>
      <b/>
      <sz val="14"/>
      <name val="黑体"/>
      <charset val="134"/>
    </font>
    <font>
      <b/>
      <sz val="14"/>
      <name val="仿宋_GB2312"/>
      <charset val="134"/>
    </font>
    <font>
      <sz val="12"/>
      <name val="仿宋_GB2312"/>
      <charset val="134"/>
    </font>
    <font>
      <sz val="12"/>
      <color theme="1"/>
      <name val="仿宋_GB2312"/>
      <charset val="134"/>
    </font>
  </fonts>
  <fills count="68">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0"/>
        <bgColor indexed="64"/>
      </patternFill>
    </fill>
    <fill>
      <patternFill patternType="solid">
        <fgColor indexed="42"/>
        <bgColor indexed="64"/>
      </patternFill>
    </fill>
    <fill>
      <patternFill patternType="solid">
        <fgColor rgb="FFF2F2F2"/>
        <bgColor indexed="64"/>
      </patternFill>
    </fill>
    <fill>
      <patternFill patternType="solid">
        <fgColor indexed="22"/>
        <bgColor indexed="64"/>
      </patternFill>
    </fill>
    <fill>
      <patternFill patternType="solid">
        <fgColor indexed="52"/>
        <bgColor indexed="64"/>
      </patternFill>
    </fill>
    <fill>
      <patternFill patternType="solid">
        <fgColor theme="8"/>
        <bgColor indexed="64"/>
      </patternFill>
    </fill>
    <fill>
      <patternFill patternType="solid">
        <fgColor theme="7"/>
        <bgColor indexed="64"/>
      </patternFill>
    </fill>
    <fill>
      <patternFill patternType="solid">
        <fgColor indexed="45"/>
        <bgColor indexed="64"/>
      </patternFill>
    </fill>
    <fill>
      <patternFill patternType="solid">
        <fgColor indexed="31"/>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indexed="10"/>
        <bgColor indexed="64"/>
      </patternFill>
    </fill>
    <fill>
      <patternFill patternType="solid">
        <fgColor indexed="11"/>
        <bgColor indexed="64"/>
      </patternFill>
    </fill>
    <fill>
      <patternFill patternType="solid">
        <fgColor theme="5" tint="0.799981688894314"/>
        <bgColor indexed="64"/>
      </patternFill>
    </fill>
    <fill>
      <patternFill patternType="solid">
        <fgColor indexed="2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indexed="4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9"/>
        <bgColor indexed="64"/>
      </patternFill>
    </fill>
    <fill>
      <patternFill patternType="solid">
        <fgColor rgb="FFFFCC99"/>
        <bgColor indexed="64"/>
      </patternFill>
    </fill>
    <fill>
      <patternFill patternType="solid">
        <fgColor indexed="57"/>
        <bgColor indexed="64"/>
      </patternFill>
    </fill>
    <fill>
      <patternFill patternType="solid">
        <fgColor theme="7" tint="0.399975585192419"/>
        <bgColor indexed="64"/>
      </patternFill>
    </fill>
    <fill>
      <patternFill patternType="solid">
        <fgColor indexed="2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indexed="12"/>
        <bgColor indexed="64"/>
      </patternFill>
    </fill>
    <fill>
      <patternFill patternType="solid">
        <fgColor indexed="51"/>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43"/>
        <bgColor indexed="64"/>
      </patternFill>
    </fill>
    <fill>
      <patternFill patternType="solid">
        <fgColor indexed="53"/>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gray0625"/>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30"/>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6"/>
        <bgColor indexed="64"/>
      </patternFill>
    </fill>
    <fill>
      <patternFill patternType="lightUp">
        <fgColor indexed="9"/>
        <bgColor indexed="22"/>
      </patternFill>
    </fill>
    <fill>
      <patternFill patternType="lightUp">
        <fgColor indexed="9"/>
        <bgColor indexed="29"/>
      </patternFill>
    </fill>
    <fill>
      <patternFill patternType="solid">
        <fgColor indexed="26"/>
        <bgColor indexed="64"/>
      </patternFill>
    </fill>
    <fill>
      <patternFill patternType="lightUp">
        <fgColor indexed="9"/>
        <bgColor indexed="55"/>
      </patternFill>
    </fill>
    <fill>
      <patternFill patternType="solid">
        <fgColor indexed="15"/>
        <bgColor indexed="64"/>
      </patternFill>
    </fill>
    <fill>
      <patternFill patternType="solid">
        <fgColor indexed="54"/>
        <bgColor indexed="64"/>
      </patternFill>
    </fill>
    <fill>
      <patternFill patternType="solid">
        <fgColor indexed="25"/>
        <bgColor indexed="64"/>
      </patternFill>
    </fill>
    <fill>
      <patternFill patternType="mediumGray">
        <fgColor indexed="22"/>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auto="1"/>
      </bottom>
      <diagonal/>
    </border>
    <border>
      <left style="thin">
        <color auto="1"/>
      </left>
      <right/>
      <top/>
      <bottom style="thin">
        <color auto="1"/>
      </bottom>
      <diagonal/>
    </border>
    <border>
      <left style="thin">
        <color auto="1"/>
      </left>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auto="1"/>
      </left>
      <right style="thin">
        <color auto="1"/>
      </right>
      <top/>
      <bottom/>
      <diagonal/>
    </border>
    <border>
      <left/>
      <right/>
      <top style="thin">
        <color auto="1"/>
      </top>
      <bottom style="double">
        <color auto="1"/>
      </bottom>
      <diagonal/>
    </border>
    <border>
      <left/>
      <right/>
      <top/>
      <bottom style="double">
        <color indexed="52"/>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right/>
      <top style="medium">
        <color auto="1"/>
      </top>
      <bottom style="medium">
        <color auto="1"/>
      </bottom>
      <diagonal/>
    </border>
  </borders>
  <cellStyleXfs count="2658">
    <xf numFmtId="0" fontId="0" fillId="0" borderId="0"/>
    <xf numFmtId="42" fontId="47" fillId="0" borderId="0" applyFont="0" applyFill="0" applyBorder="0" applyAlignment="0" applyProtection="0">
      <alignment vertical="center"/>
    </xf>
    <xf numFmtId="0" fontId="33" fillId="18" borderId="0" applyNumberFormat="0" applyBorder="0" applyAlignment="0" applyProtection="0">
      <alignment vertical="center"/>
    </xf>
    <xf numFmtId="0" fontId="59" fillId="31" borderId="11" applyNumberFormat="0" applyAlignment="0" applyProtection="0">
      <alignment vertical="center"/>
    </xf>
    <xf numFmtId="198" fontId="39" fillId="0" borderId="0" applyFont="0" applyFill="0" applyBorder="0" applyAlignment="0" applyProtection="0">
      <alignment vertical="center"/>
    </xf>
    <xf numFmtId="0" fontId="49" fillId="16" borderId="0" applyNumberFormat="0" applyBorder="0" applyAlignment="0" applyProtection="0">
      <alignment vertical="center"/>
    </xf>
    <xf numFmtId="44" fontId="47" fillId="0" borderId="0" applyFont="0" applyFill="0" applyBorder="0" applyAlignment="0" applyProtection="0">
      <alignment vertical="center"/>
    </xf>
    <xf numFmtId="0" fontId="5" fillId="0" borderId="0">
      <alignment vertical="center"/>
    </xf>
    <xf numFmtId="0" fontId="0" fillId="0" borderId="0"/>
    <xf numFmtId="0" fontId="75" fillId="7" borderId="0" applyNumberFormat="0" applyBorder="0" applyAlignment="0" applyProtection="0">
      <alignment vertical="center"/>
    </xf>
    <xf numFmtId="41" fontId="47" fillId="0" borderId="0" applyFont="0" applyFill="0" applyBorder="0" applyAlignment="0" applyProtection="0">
      <alignment vertical="center"/>
    </xf>
    <xf numFmtId="0" fontId="49" fillId="23" borderId="0" applyNumberFormat="0" applyBorder="0" applyAlignment="0" applyProtection="0">
      <alignment vertical="center"/>
    </xf>
    <xf numFmtId="0" fontId="5" fillId="0" borderId="0"/>
    <xf numFmtId="0" fontId="71" fillId="7" borderId="12" applyNumberFormat="0" applyAlignment="0" applyProtection="0">
      <alignment vertical="center"/>
    </xf>
    <xf numFmtId="0" fontId="0" fillId="0" borderId="0">
      <alignment vertical="center"/>
    </xf>
    <xf numFmtId="180" fontId="39" fillId="0" borderId="0" applyFont="0" applyFill="0" applyBorder="0" applyAlignment="0" applyProtection="0">
      <alignment vertical="center"/>
    </xf>
    <xf numFmtId="0" fontId="58" fillId="26" borderId="0" applyNumberFormat="0" applyBorder="0" applyAlignment="0" applyProtection="0">
      <alignment vertical="center"/>
    </xf>
    <xf numFmtId="43" fontId="47" fillId="0" borderId="0" applyFont="0" applyFill="0" applyBorder="0" applyAlignment="0" applyProtection="0">
      <alignment vertical="center"/>
    </xf>
    <xf numFmtId="0" fontId="34" fillId="36"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19"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5" fillId="0" borderId="0">
      <alignment vertical="center"/>
    </xf>
    <xf numFmtId="0" fontId="35" fillId="0" borderId="0">
      <alignment vertical="center"/>
    </xf>
    <xf numFmtId="0" fontId="70" fillId="0" borderId="0">
      <alignment vertical="center"/>
    </xf>
    <xf numFmtId="0" fontId="39" fillId="43" borderId="0" applyNumberFormat="0" applyBorder="0" applyAlignment="0" applyProtection="0">
      <alignment vertical="center"/>
    </xf>
    <xf numFmtId="0" fontId="52" fillId="0" borderId="0" applyNumberFormat="0" applyFill="0" applyBorder="0" applyAlignment="0" applyProtection="0">
      <alignment vertical="center"/>
    </xf>
    <xf numFmtId="0" fontId="35" fillId="0" borderId="0">
      <alignment vertical="center"/>
    </xf>
    <xf numFmtId="0" fontId="39" fillId="27" borderId="0" applyNumberFormat="0" applyBorder="0" applyAlignment="0" applyProtection="0">
      <alignment vertical="center"/>
    </xf>
    <xf numFmtId="0" fontId="21" fillId="0" borderId="0">
      <alignment vertical="center"/>
    </xf>
    <xf numFmtId="0" fontId="47" fillId="24" borderId="18" applyNumberFormat="0" applyFont="0" applyAlignment="0" applyProtection="0">
      <alignment vertical="center"/>
    </xf>
    <xf numFmtId="0" fontId="77" fillId="21" borderId="0" applyNumberFormat="0" applyBorder="0" applyAlignment="0" applyProtection="0">
      <alignment vertical="center"/>
    </xf>
    <xf numFmtId="0" fontId="34" fillId="37" borderId="0" applyNumberFormat="0" applyBorder="0" applyAlignment="0" applyProtection="0">
      <alignment vertical="center"/>
    </xf>
    <xf numFmtId="0" fontId="3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9" fillId="27" borderId="0" applyNumberFormat="0" applyBorder="0" applyAlignment="0" applyProtection="0">
      <alignment vertical="center"/>
    </xf>
    <xf numFmtId="0" fontId="3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18" borderId="0" applyNumberFormat="0" applyBorder="0" applyAlignment="0" applyProtection="0">
      <alignment vertical="center"/>
    </xf>
    <xf numFmtId="0" fontId="41" fillId="0" borderId="14" applyNumberFormat="0" applyFill="0" applyAlignment="0" applyProtection="0">
      <alignment vertical="center"/>
    </xf>
    <xf numFmtId="0" fontId="0" fillId="0" borderId="0">
      <alignment vertical="center"/>
    </xf>
    <xf numFmtId="0" fontId="39" fillId="34" borderId="0" applyNumberFormat="0" applyBorder="0" applyAlignment="0" applyProtection="0">
      <alignment vertical="center"/>
    </xf>
    <xf numFmtId="0" fontId="55" fillId="0" borderId="17" applyNumberFormat="0" applyFill="0" applyAlignment="0" applyProtection="0">
      <alignment vertical="center"/>
    </xf>
    <xf numFmtId="0" fontId="39" fillId="27" borderId="0" applyNumberFormat="0" applyBorder="0" applyAlignment="0" applyProtection="0">
      <alignment vertical="center"/>
    </xf>
    <xf numFmtId="0" fontId="62" fillId="11" borderId="0" applyNumberFormat="0" applyBorder="0" applyAlignment="0" applyProtection="0">
      <alignment vertical="center"/>
    </xf>
    <xf numFmtId="0" fontId="0" fillId="0" borderId="0"/>
    <xf numFmtId="0" fontId="32" fillId="7" borderId="12" applyNumberFormat="0" applyAlignment="0" applyProtection="0">
      <alignment vertical="center"/>
    </xf>
    <xf numFmtId="0" fontId="39" fillId="0" borderId="0">
      <alignment vertical="center"/>
    </xf>
    <xf numFmtId="178" fontId="39" fillId="0" borderId="0" applyFont="0" applyFill="0" applyBorder="0" applyAlignment="0" applyProtection="0">
      <alignment vertical="center"/>
    </xf>
    <xf numFmtId="0" fontId="64" fillId="0" borderId="17" applyNumberFormat="0" applyFill="0" applyAlignment="0" applyProtection="0">
      <alignment vertical="center"/>
    </xf>
    <xf numFmtId="0" fontId="34" fillId="35" borderId="0" applyNumberFormat="0" applyBorder="0" applyAlignment="0" applyProtection="0">
      <alignment vertical="center"/>
    </xf>
    <xf numFmtId="0" fontId="36" fillId="0" borderId="13" applyNumberFormat="0" applyFill="0" applyAlignment="0" applyProtection="0">
      <alignment vertical="center"/>
    </xf>
    <xf numFmtId="0" fontId="5" fillId="0" borderId="0">
      <alignment vertical="center"/>
    </xf>
    <xf numFmtId="0" fontId="34" fillId="33" borderId="0" applyNumberFormat="0" applyBorder="0" applyAlignment="0" applyProtection="0">
      <alignment vertical="center"/>
    </xf>
    <xf numFmtId="0" fontId="63" fillId="6" borderId="20" applyNumberFormat="0" applyAlignment="0" applyProtection="0">
      <alignment vertical="center"/>
    </xf>
    <xf numFmtId="0" fontId="39" fillId="11" borderId="0" applyNumberFormat="0" applyBorder="0" applyAlignment="0" applyProtection="0">
      <alignment vertical="center"/>
    </xf>
    <xf numFmtId="0" fontId="33" fillId="8" borderId="0" applyNumberFormat="0" applyBorder="0" applyAlignment="0" applyProtection="0">
      <alignment vertical="center"/>
    </xf>
    <xf numFmtId="0" fontId="39" fillId="41" borderId="0" applyNumberFormat="0" applyBorder="0" applyAlignment="0" applyProtection="0">
      <alignment vertical="center"/>
    </xf>
    <xf numFmtId="0" fontId="39" fillId="27" borderId="0" applyNumberFormat="0" applyBorder="0" applyAlignment="0" applyProtection="0">
      <alignment vertical="center"/>
    </xf>
    <xf numFmtId="0" fontId="31" fillId="6" borderId="11" applyNumberFormat="0" applyAlignment="0" applyProtection="0">
      <alignment vertical="center"/>
    </xf>
    <xf numFmtId="0" fontId="0" fillId="0" borderId="0">
      <alignment vertical="center"/>
    </xf>
    <xf numFmtId="0" fontId="32" fillId="7" borderId="12" applyNumberFormat="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3" fillId="46" borderId="0" applyNumberFormat="0" applyBorder="0" applyAlignment="0" applyProtection="0">
      <alignment vertical="center"/>
    </xf>
    <xf numFmtId="0" fontId="0" fillId="0" borderId="0"/>
    <xf numFmtId="0" fontId="5" fillId="0" borderId="0">
      <alignment vertical="center"/>
    </xf>
    <xf numFmtId="0" fontId="84" fillId="47" borderId="22" applyNumberFormat="0" applyAlignment="0" applyProtection="0">
      <alignment vertical="center"/>
    </xf>
    <xf numFmtId="0" fontId="49" fillId="48" borderId="0" applyNumberFormat="0" applyBorder="0" applyAlignment="0" applyProtection="0">
      <alignment vertical="center"/>
    </xf>
    <xf numFmtId="0" fontId="46" fillId="0" borderId="0" applyNumberFormat="0" applyFill="0" applyBorder="0" applyAlignment="0" applyProtection="0">
      <alignment vertical="center"/>
    </xf>
    <xf numFmtId="0" fontId="61" fillId="0" borderId="0">
      <alignment vertical="center"/>
      <protection locked="0"/>
    </xf>
    <xf numFmtId="0" fontId="34" fillId="14" borderId="0" applyNumberFormat="0" applyBorder="0" applyAlignment="0" applyProtection="0">
      <alignment vertical="center"/>
    </xf>
    <xf numFmtId="0" fontId="0" fillId="0" borderId="0">
      <alignment vertical="center"/>
    </xf>
    <xf numFmtId="0" fontId="85" fillId="0" borderId="23" applyNumberFormat="0" applyFill="0" applyAlignment="0" applyProtection="0">
      <alignment vertical="center"/>
    </xf>
    <xf numFmtId="0" fontId="39" fillId="43" borderId="0" applyNumberFormat="0" applyBorder="0" applyAlignment="0" applyProtection="0">
      <alignment vertical="center"/>
    </xf>
    <xf numFmtId="0" fontId="5" fillId="0" borderId="0"/>
    <xf numFmtId="0" fontId="88" fillId="0" borderId="25" applyNumberFormat="0" applyFill="0" applyAlignment="0" applyProtection="0">
      <alignment vertical="center"/>
    </xf>
    <xf numFmtId="0" fontId="89" fillId="27" borderId="0" applyNumberFormat="0" applyBorder="0" applyAlignment="0" applyProtection="0">
      <alignment vertical="center"/>
    </xf>
    <xf numFmtId="0" fontId="91" fillId="51" borderId="0" applyNumberFormat="0" applyBorder="0" applyAlignment="0" applyProtection="0">
      <alignment vertical="center"/>
    </xf>
    <xf numFmtId="0" fontId="67" fillId="38" borderId="0" applyNumberFormat="0" applyBorder="0" applyAlignment="0" applyProtection="0">
      <alignment vertical="center"/>
    </xf>
    <xf numFmtId="0" fontId="39" fillId="40" borderId="0" applyNumberFormat="0" applyBorder="0" applyAlignment="0" applyProtection="0">
      <alignment vertical="center"/>
    </xf>
    <xf numFmtId="0" fontId="39" fillId="34" borderId="0" applyNumberFormat="0" applyBorder="0" applyAlignment="0" applyProtection="0">
      <alignment vertical="center"/>
    </xf>
    <xf numFmtId="0" fontId="5" fillId="0" borderId="0">
      <alignment vertical="center"/>
    </xf>
    <xf numFmtId="0" fontId="39" fillId="5" borderId="0" applyNumberFormat="0" applyBorder="0" applyAlignment="0" applyProtection="0">
      <alignment vertical="center"/>
    </xf>
    <xf numFmtId="0" fontId="92" fillId="5" borderId="0" applyNumberFormat="0" applyBorder="0" applyAlignment="0" applyProtection="0">
      <alignment vertical="center"/>
    </xf>
    <xf numFmtId="0" fontId="49" fillId="52" borderId="0" applyNumberFormat="0" applyBorder="0" applyAlignment="0" applyProtection="0">
      <alignment vertical="center"/>
    </xf>
    <xf numFmtId="0" fontId="34" fillId="15" borderId="0" applyNumberFormat="0" applyBorder="0" applyAlignment="0" applyProtection="0">
      <alignment vertical="center"/>
    </xf>
    <xf numFmtId="0" fontId="49" fillId="22" borderId="0" applyNumberFormat="0" applyBorder="0" applyAlignment="0" applyProtection="0">
      <alignment vertical="center"/>
    </xf>
    <xf numFmtId="0" fontId="33" fillId="44" borderId="0" applyNumberFormat="0" applyBorder="0" applyAlignment="0" applyProtection="0">
      <alignment vertical="center"/>
    </xf>
    <xf numFmtId="0" fontId="39" fillId="12" borderId="0" applyNumberFormat="0" applyBorder="0" applyAlignment="0" applyProtection="0">
      <alignment vertical="center"/>
    </xf>
    <xf numFmtId="0" fontId="5" fillId="0" borderId="0"/>
    <xf numFmtId="0" fontId="49" fillId="28" borderId="0" applyNumberFormat="0" applyBorder="0" applyAlignment="0" applyProtection="0">
      <alignment vertical="center"/>
    </xf>
    <xf numFmtId="0" fontId="82" fillId="7" borderId="21" applyNumberFormat="0" applyAlignment="0" applyProtection="0">
      <alignment vertical="center"/>
    </xf>
    <xf numFmtId="206" fontId="39" fillId="0" borderId="0" applyFont="0" applyFill="0" applyBorder="0" applyAlignment="0" applyProtection="0">
      <alignment vertical="center"/>
    </xf>
    <xf numFmtId="0" fontId="39" fillId="11" borderId="0" applyNumberFormat="0" applyBorder="0" applyAlignment="0" applyProtection="0">
      <alignment vertical="center"/>
    </xf>
    <xf numFmtId="0" fontId="49" fillId="20" borderId="0" applyNumberFormat="0" applyBorder="0" applyAlignment="0" applyProtection="0">
      <alignment vertical="center"/>
    </xf>
    <xf numFmtId="0" fontId="33" fillId="44" borderId="0" applyNumberFormat="0" applyBorder="0" applyAlignment="0" applyProtection="0">
      <alignment vertical="center"/>
    </xf>
    <xf numFmtId="0" fontId="39" fillId="12" borderId="0" applyNumberFormat="0" applyBorder="0" applyAlignment="0" applyProtection="0">
      <alignment vertical="center"/>
    </xf>
    <xf numFmtId="0" fontId="0" fillId="0" borderId="0"/>
    <xf numFmtId="0" fontId="0" fillId="0" borderId="0"/>
    <xf numFmtId="0" fontId="49" fillId="25" borderId="0" applyNumberFormat="0" applyBorder="0" applyAlignment="0" applyProtection="0">
      <alignment vertical="center"/>
    </xf>
    <xf numFmtId="0" fontId="61" fillId="0" borderId="0">
      <alignment vertical="center"/>
    </xf>
    <xf numFmtId="0" fontId="34" fillId="13" borderId="0" applyNumberFormat="0" applyBorder="0" applyAlignment="0" applyProtection="0">
      <alignment vertical="center"/>
    </xf>
    <xf numFmtId="0" fontId="0" fillId="0" borderId="0"/>
    <xf numFmtId="0" fontId="40" fillId="0" borderId="0"/>
    <xf numFmtId="0" fontId="34" fillId="10" borderId="0" applyNumberFormat="0" applyBorder="0" applyAlignment="0" applyProtection="0">
      <alignment vertical="center"/>
    </xf>
    <xf numFmtId="0" fontId="30" fillId="5" borderId="0" applyNumberFormat="0" applyBorder="0" applyAlignment="0" applyProtection="0">
      <alignment vertical="center"/>
    </xf>
    <xf numFmtId="0" fontId="5" fillId="0" borderId="0">
      <alignment vertical="center"/>
    </xf>
    <xf numFmtId="0" fontId="49" fillId="17" borderId="0" applyNumberFormat="0" applyBorder="0" applyAlignment="0" applyProtection="0">
      <alignment vertical="center"/>
    </xf>
    <xf numFmtId="0" fontId="71" fillId="7" borderId="12" applyNumberFormat="0" applyAlignment="0" applyProtection="0">
      <alignment vertical="center"/>
    </xf>
    <xf numFmtId="0" fontId="0" fillId="0" borderId="0">
      <alignment vertical="center"/>
    </xf>
    <xf numFmtId="0" fontId="39" fillId="12" borderId="0" applyNumberFormat="0" applyBorder="0" applyAlignment="0" applyProtection="0">
      <alignment vertical="center"/>
    </xf>
    <xf numFmtId="0" fontId="0" fillId="0" borderId="0">
      <alignment vertical="center"/>
    </xf>
    <xf numFmtId="0" fontId="0" fillId="0" borderId="0">
      <alignment vertical="center"/>
    </xf>
    <xf numFmtId="0" fontId="60" fillId="0" borderId="19" applyNumberFormat="0" applyFill="0" applyAlignment="0" applyProtection="0">
      <alignment vertical="center"/>
    </xf>
    <xf numFmtId="0" fontId="61" fillId="0" borderId="0">
      <alignment vertical="center"/>
    </xf>
    <xf numFmtId="0" fontId="5" fillId="0" borderId="0"/>
    <xf numFmtId="0" fontId="49" fillId="29" borderId="0" applyNumberFormat="0" applyBorder="0" applyAlignment="0" applyProtection="0">
      <alignment vertical="center"/>
    </xf>
    <xf numFmtId="0" fontId="30" fillId="5" borderId="0" applyNumberFormat="0" applyBorder="0" applyAlignment="0" applyProtection="0">
      <alignment vertical="center"/>
    </xf>
    <xf numFmtId="0" fontId="34" fillId="9" borderId="0" applyNumberFormat="0" applyBorder="0" applyAlignment="0" applyProtection="0">
      <alignment vertical="center"/>
    </xf>
    <xf numFmtId="0" fontId="33" fillId="8" borderId="0" applyNumberFormat="0" applyBorder="0" applyAlignment="0" applyProtection="0">
      <alignment vertical="center"/>
    </xf>
    <xf numFmtId="0" fontId="32" fillId="7" borderId="12" applyNumberFormat="0" applyAlignment="0" applyProtection="0">
      <alignment vertical="center"/>
    </xf>
    <xf numFmtId="0" fontId="39" fillId="11" borderId="0" applyNumberFormat="0" applyBorder="0" applyAlignment="0" applyProtection="0">
      <alignment vertical="center"/>
    </xf>
    <xf numFmtId="0" fontId="0" fillId="0" borderId="0"/>
    <xf numFmtId="0" fontId="5" fillId="0" borderId="0">
      <alignment vertical="center"/>
    </xf>
    <xf numFmtId="0" fontId="0" fillId="0" borderId="0"/>
    <xf numFmtId="0" fontId="49" fillId="53" borderId="0" applyNumberFormat="0" applyBorder="0" applyAlignment="0" applyProtection="0">
      <alignment vertical="center"/>
    </xf>
    <xf numFmtId="0" fontId="34" fillId="54" borderId="0" applyNumberFormat="0" applyBorder="0" applyAlignment="0" applyProtection="0">
      <alignment vertical="center"/>
    </xf>
    <xf numFmtId="0" fontId="54" fillId="8" borderId="0" applyNumberFormat="0" applyBorder="0" applyAlignment="0" applyProtection="0">
      <alignment vertical="center"/>
    </xf>
    <xf numFmtId="0" fontId="34" fillId="55" borderId="0" applyNumberFormat="0" applyBorder="0" applyAlignment="0" applyProtection="0">
      <alignment vertical="center"/>
    </xf>
    <xf numFmtId="0" fontId="32" fillId="7" borderId="12" applyNumberFormat="0" applyAlignment="0" applyProtection="0">
      <alignment vertical="center"/>
    </xf>
    <xf numFmtId="0" fontId="30" fillId="5" borderId="0" applyNumberFormat="0" applyBorder="0" applyAlignment="0" applyProtection="0">
      <alignment vertical="center"/>
    </xf>
    <xf numFmtId="0" fontId="39" fillId="5" borderId="0" applyNumberFormat="0" applyBorder="0" applyAlignment="0" applyProtection="0">
      <alignment vertical="center"/>
    </xf>
    <xf numFmtId="0" fontId="5" fillId="0" borderId="0">
      <alignment vertical="center"/>
    </xf>
    <xf numFmtId="0" fontId="39" fillId="5" borderId="0" applyNumberFormat="0" applyBorder="0" applyAlignment="0" applyProtection="0">
      <alignment vertical="center"/>
    </xf>
    <xf numFmtId="0" fontId="0" fillId="0" borderId="0">
      <alignment vertical="center"/>
    </xf>
    <xf numFmtId="0" fontId="46" fillId="0" borderId="16" applyNumberFormat="0" applyFill="0" applyAlignment="0" applyProtection="0">
      <alignment vertical="center"/>
    </xf>
    <xf numFmtId="0" fontId="45" fillId="0" borderId="0">
      <alignment vertical="center"/>
    </xf>
    <xf numFmtId="0" fontId="49" fillId="57" borderId="0" applyNumberFormat="0" applyBorder="0" applyAlignment="0" applyProtection="0">
      <alignment vertical="center"/>
    </xf>
    <xf numFmtId="0" fontId="78" fillId="4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58" borderId="0" applyNumberFormat="0" applyBorder="0" applyAlignment="0" applyProtection="0">
      <alignment vertical="center"/>
    </xf>
    <xf numFmtId="0" fontId="54" fillId="8" borderId="0" applyNumberFormat="0" applyBorder="0" applyAlignment="0" applyProtection="0">
      <alignment vertical="center"/>
    </xf>
    <xf numFmtId="0" fontId="40" fillId="0" borderId="0"/>
    <xf numFmtId="38" fontId="39" fillId="0" borderId="0" applyFont="0" applyFill="0" applyBorder="0" applyAlignment="0" applyProtection="0">
      <alignment vertical="center"/>
    </xf>
    <xf numFmtId="49" fontId="19" fillId="0" borderId="0" applyProtection="0">
      <alignment horizontal="left" vertical="center"/>
    </xf>
    <xf numFmtId="0" fontId="5" fillId="0" borderId="0"/>
    <xf numFmtId="0" fontId="61" fillId="0" borderId="0">
      <alignment vertical="center"/>
    </xf>
    <xf numFmtId="0" fontId="39" fillId="41" borderId="0" applyNumberFormat="0" applyBorder="0" applyAlignment="0" applyProtection="0">
      <alignment vertical="center"/>
    </xf>
    <xf numFmtId="0" fontId="39" fillId="27" borderId="0" applyNumberFormat="0" applyBorder="0" applyAlignment="0" applyProtection="0">
      <alignment vertical="center"/>
    </xf>
    <xf numFmtId="0" fontId="61" fillId="0" borderId="0">
      <alignment vertical="center"/>
    </xf>
    <xf numFmtId="0" fontId="5" fillId="0" borderId="0">
      <alignment vertical="center"/>
    </xf>
    <xf numFmtId="0" fontId="5" fillId="0" borderId="0"/>
    <xf numFmtId="186" fontId="39" fillId="0" borderId="0" applyFont="0" applyFill="0" applyBorder="0" applyAlignment="0" applyProtection="0">
      <alignment vertical="center"/>
    </xf>
    <xf numFmtId="0" fontId="79" fillId="7" borderId="21" applyNumberFormat="0" applyAlignment="0" applyProtection="0">
      <alignment vertical="center"/>
    </xf>
    <xf numFmtId="176" fontId="61" fillId="0" borderId="0">
      <alignment vertical="center"/>
    </xf>
    <xf numFmtId="0" fontId="54" fillId="30" borderId="0" applyNumberFormat="0" applyBorder="0" applyAlignment="0" applyProtection="0">
      <alignment vertical="center"/>
    </xf>
    <xf numFmtId="0" fontId="0" fillId="0" borderId="0">
      <alignment vertical="center"/>
    </xf>
    <xf numFmtId="0" fontId="39" fillId="34" borderId="0" applyNumberFormat="0" applyBorder="0" applyAlignment="0" applyProtection="0">
      <alignment vertical="center"/>
    </xf>
    <xf numFmtId="0" fontId="0" fillId="0" borderId="0"/>
    <xf numFmtId="0" fontId="61" fillId="0" borderId="0">
      <alignment vertical="center"/>
    </xf>
    <xf numFmtId="0" fontId="39" fillId="0" borderId="0" applyFont="0" applyFill="0" applyBorder="0" applyAlignment="0" applyProtection="0">
      <alignment vertical="center"/>
    </xf>
    <xf numFmtId="0" fontId="57" fillId="0" borderId="0" applyNumberFormat="0" applyFill="0">
      <alignment horizontal="left" vertical="center"/>
    </xf>
    <xf numFmtId="10" fontId="39" fillId="0" borderId="0" applyFont="0" applyFill="0" applyBorder="0" applyAlignment="0" applyProtection="0">
      <alignment vertical="center"/>
    </xf>
    <xf numFmtId="40" fontId="39" fillId="0" borderId="0" applyFont="0" applyFill="0" applyBorder="0" applyAlignment="0" applyProtection="0">
      <alignment vertical="center"/>
    </xf>
    <xf numFmtId="0" fontId="61" fillId="0" borderId="0">
      <alignment vertical="center"/>
    </xf>
    <xf numFmtId="0" fontId="38" fillId="21" borderId="0" applyNumberFormat="0" applyBorder="0" applyAlignment="0" applyProtection="0">
      <alignment vertical="center"/>
    </xf>
    <xf numFmtId="0" fontId="39" fillId="34" borderId="0" applyNumberFormat="0" applyBorder="0" applyAlignment="0" applyProtection="0">
      <alignment vertical="center"/>
    </xf>
    <xf numFmtId="0" fontId="35" fillId="0" borderId="0">
      <alignment vertical="center"/>
    </xf>
    <xf numFmtId="0" fontId="39" fillId="19" borderId="0" applyNumberFormat="0" applyBorder="0" applyAlignment="0" applyProtection="0">
      <alignment vertical="center"/>
    </xf>
    <xf numFmtId="0" fontId="33" fillId="59" borderId="0" applyNumberFormat="0" applyBorder="0" applyAlignment="0" applyProtection="0">
      <alignment vertical="center"/>
    </xf>
    <xf numFmtId="0" fontId="39" fillId="12" borderId="0" applyNumberFormat="0" applyBorder="0" applyAlignment="0" applyProtection="0">
      <alignment vertical="center"/>
    </xf>
    <xf numFmtId="0" fontId="61" fillId="0" borderId="0">
      <alignment vertical="center"/>
    </xf>
    <xf numFmtId="0" fontId="35" fillId="0" borderId="0">
      <alignment vertical="center"/>
    </xf>
    <xf numFmtId="0" fontId="45" fillId="0" borderId="0">
      <alignment vertical="center"/>
    </xf>
    <xf numFmtId="0" fontId="35" fillId="0" borderId="0">
      <alignment vertical="center"/>
    </xf>
    <xf numFmtId="0" fontId="35" fillId="0" borderId="0">
      <alignment vertical="center"/>
    </xf>
    <xf numFmtId="0" fontId="0" fillId="0" borderId="0"/>
    <xf numFmtId="0" fontId="39" fillId="11" borderId="0" applyNumberFormat="0" applyBorder="0" applyAlignment="0" applyProtection="0">
      <alignment vertical="center"/>
    </xf>
    <xf numFmtId="0" fontId="61" fillId="0" borderId="0">
      <alignment vertical="center"/>
    </xf>
    <xf numFmtId="0" fontId="33" fillId="59" borderId="0" applyNumberFormat="0" applyBorder="0" applyAlignment="0" applyProtection="0">
      <alignment vertical="center"/>
    </xf>
    <xf numFmtId="0" fontId="39" fillId="19" borderId="0" applyNumberFormat="0" applyBorder="0" applyAlignment="0" applyProtection="0">
      <alignment vertical="center"/>
    </xf>
    <xf numFmtId="0" fontId="39" fillId="11" borderId="0" applyNumberFormat="0" applyBorder="0" applyAlignment="0" applyProtection="0">
      <alignment vertical="center"/>
    </xf>
    <xf numFmtId="0" fontId="42" fillId="0" borderId="15" applyNumberFormat="0" applyFill="0" applyAlignment="0" applyProtection="0">
      <alignment vertical="center"/>
    </xf>
    <xf numFmtId="0" fontId="35" fillId="0" borderId="0">
      <alignment vertical="center"/>
    </xf>
    <xf numFmtId="0" fontId="33" fillId="8" borderId="0" applyNumberFormat="0" applyBorder="0" applyAlignment="0" applyProtection="0">
      <alignment vertical="center"/>
    </xf>
    <xf numFmtId="0" fontId="39" fillId="41" borderId="0" applyNumberFormat="0" applyBorder="0" applyAlignment="0" applyProtection="0">
      <alignment vertical="center"/>
    </xf>
    <xf numFmtId="0" fontId="39" fillId="27" borderId="0" applyNumberFormat="0" applyBorder="0" applyAlignment="0" applyProtection="0">
      <alignment vertical="center"/>
    </xf>
    <xf numFmtId="0" fontId="35" fillId="0" borderId="0">
      <alignment vertical="center"/>
    </xf>
    <xf numFmtId="0" fontId="35" fillId="0" borderId="0">
      <alignment vertical="center"/>
    </xf>
    <xf numFmtId="0" fontId="62" fillId="11" borderId="0" applyNumberFormat="0" applyBorder="0" applyAlignment="0" applyProtection="0">
      <alignment vertical="center"/>
    </xf>
    <xf numFmtId="0" fontId="33" fillId="56" borderId="0" applyNumberFormat="0" applyBorder="0" applyAlignment="0" applyProtection="0">
      <alignment vertical="center"/>
    </xf>
    <xf numFmtId="0" fontId="61" fillId="0" borderId="0">
      <alignment vertical="center"/>
    </xf>
    <xf numFmtId="0" fontId="35" fillId="0" borderId="0">
      <alignment vertical="center"/>
    </xf>
    <xf numFmtId="0" fontId="35" fillId="0" borderId="0">
      <alignment vertical="center"/>
    </xf>
    <xf numFmtId="0" fontId="39" fillId="5" borderId="0" applyNumberFormat="0" applyBorder="0" applyAlignment="0" applyProtection="0">
      <alignment vertical="center"/>
    </xf>
    <xf numFmtId="0" fontId="61" fillId="0" borderId="0">
      <alignment vertical="center"/>
    </xf>
    <xf numFmtId="0" fontId="35" fillId="0" borderId="0">
      <alignment vertical="center"/>
    </xf>
    <xf numFmtId="0" fontId="33" fillId="30" borderId="0" applyNumberFormat="0" applyBorder="0" applyAlignment="0" applyProtection="0">
      <alignment vertical="center"/>
    </xf>
    <xf numFmtId="0" fontId="39" fillId="27" borderId="0" applyNumberFormat="0" applyBorder="0" applyAlignment="0" applyProtection="0">
      <alignment vertical="center"/>
    </xf>
    <xf numFmtId="0" fontId="39" fillId="5" borderId="0" applyNumberFormat="0" applyBorder="0" applyAlignment="0" applyProtection="0">
      <alignment vertical="center"/>
    </xf>
    <xf numFmtId="0" fontId="30" fillId="5" borderId="0" applyNumberFormat="0" applyBorder="0" applyAlignment="0" applyProtection="0">
      <alignment vertical="center"/>
    </xf>
    <xf numFmtId="0" fontId="61" fillId="0" borderId="0">
      <alignment vertical="center"/>
    </xf>
    <xf numFmtId="0" fontId="39" fillId="34" borderId="0" applyNumberFormat="0" applyBorder="0" applyAlignment="0" applyProtection="0">
      <alignment vertical="center"/>
    </xf>
    <xf numFmtId="0" fontId="33" fillId="18" borderId="0" applyNumberFormat="0" applyBorder="0" applyAlignment="0" applyProtection="0">
      <alignment vertical="center"/>
    </xf>
    <xf numFmtId="0" fontId="86" fillId="49" borderId="24" applyNumberFormat="0" applyAlignment="0" applyProtection="0">
      <alignment vertical="center"/>
    </xf>
    <xf numFmtId="0" fontId="38" fillId="11" borderId="0" applyNumberFormat="0" applyBorder="0" applyAlignment="0" applyProtection="0">
      <alignment vertical="center"/>
    </xf>
    <xf numFmtId="0" fontId="5" fillId="0" borderId="0">
      <alignment vertical="center"/>
    </xf>
    <xf numFmtId="0" fontId="61" fillId="0" borderId="0">
      <alignment vertical="center"/>
    </xf>
    <xf numFmtId="0" fontId="5" fillId="0" borderId="0">
      <alignment vertical="center"/>
    </xf>
    <xf numFmtId="0" fontId="35" fillId="0" borderId="0">
      <alignment vertical="center"/>
    </xf>
    <xf numFmtId="0" fontId="62" fillId="11" borderId="0" applyNumberFormat="0" applyBorder="0" applyAlignment="0" applyProtection="0">
      <alignment vertical="center"/>
    </xf>
    <xf numFmtId="0" fontId="61" fillId="0" borderId="0">
      <alignment vertical="center"/>
      <protection locked="0"/>
    </xf>
    <xf numFmtId="0" fontId="39" fillId="12" borderId="0" applyNumberFormat="0" applyBorder="0" applyAlignment="0" applyProtection="0">
      <alignment vertical="center"/>
    </xf>
    <xf numFmtId="0" fontId="39" fillId="43" borderId="0" applyNumberFormat="0" applyBorder="0" applyAlignment="0" applyProtection="0">
      <alignment vertical="center"/>
    </xf>
    <xf numFmtId="10" fontId="39" fillId="0" borderId="0" applyFont="0" applyFill="0" applyBorder="0" applyAlignment="0" applyProtection="0">
      <alignment vertical="center"/>
    </xf>
    <xf numFmtId="0" fontId="33" fillId="46" borderId="0" applyNumberFormat="0" applyBorder="0" applyAlignment="0" applyProtection="0">
      <alignment vertical="center"/>
    </xf>
    <xf numFmtId="0" fontId="5" fillId="0" borderId="0">
      <alignment vertical="center"/>
    </xf>
    <xf numFmtId="0" fontId="35" fillId="0" borderId="0">
      <alignment vertical="center"/>
    </xf>
    <xf numFmtId="0" fontId="62" fillId="11" borderId="0" applyNumberFormat="0" applyBorder="0" applyAlignment="0" applyProtection="0">
      <alignment vertical="center"/>
    </xf>
    <xf numFmtId="0" fontId="0" fillId="0" borderId="0"/>
    <xf numFmtId="0" fontId="35" fillId="0" borderId="0">
      <alignment vertical="center"/>
    </xf>
    <xf numFmtId="0" fontId="5" fillId="0" borderId="0"/>
    <xf numFmtId="0" fontId="35" fillId="0" borderId="0">
      <alignment vertical="center"/>
    </xf>
    <xf numFmtId="0" fontId="39" fillId="40" borderId="0" applyNumberFormat="0" applyBorder="0" applyAlignment="0" applyProtection="0">
      <alignment vertical="center"/>
    </xf>
    <xf numFmtId="0" fontId="39" fillId="34" borderId="0" applyNumberFormat="0" applyBorder="0" applyAlignment="0" applyProtection="0">
      <alignment vertical="center"/>
    </xf>
    <xf numFmtId="0" fontId="39" fillId="5" borderId="0" applyNumberFormat="0" applyBorder="0" applyAlignment="0" applyProtection="0">
      <alignment vertical="center"/>
    </xf>
    <xf numFmtId="0" fontId="61" fillId="0" borderId="0">
      <alignment vertical="center"/>
    </xf>
    <xf numFmtId="0" fontId="61" fillId="0" borderId="0">
      <alignment vertical="center"/>
    </xf>
    <xf numFmtId="0" fontId="0" fillId="0" borderId="0" applyNumberFormat="0" applyFill="0" applyBorder="0" applyAlignment="0" applyProtection="0">
      <alignment vertical="center"/>
    </xf>
    <xf numFmtId="0" fontId="61" fillId="0" borderId="0">
      <alignment vertical="center"/>
    </xf>
    <xf numFmtId="0" fontId="35" fillId="0" borderId="0">
      <alignment vertical="center"/>
    </xf>
    <xf numFmtId="0" fontId="101" fillId="5" borderId="0" applyNumberFormat="0" applyBorder="0" applyAlignment="0" applyProtection="0">
      <alignment vertical="center"/>
    </xf>
    <xf numFmtId="0" fontId="0" fillId="0" borderId="0">
      <alignment vertical="center"/>
    </xf>
    <xf numFmtId="0" fontId="62" fillId="11" borderId="0" applyNumberFormat="0" applyBorder="0" applyAlignment="0" applyProtection="0">
      <alignment vertical="center"/>
    </xf>
    <xf numFmtId="0" fontId="21" fillId="0" borderId="0">
      <alignment vertical="center"/>
    </xf>
    <xf numFmtId="0" fontId="62" fillId="11" borderId="0" applyNumberFormat="0" applyBorder="0" applyAlignment="0" applyProtection="0">
      <alignment vertical="center"/>
    </xf>
    <xf numFmtId="0" fontId="61" fillId="0" borderId="0">
      <alignment vertical="center"/>
      <protection locked="0"/>
    </xf>
    <xf numFmtId="0" fontId="61" fillId="0" borderId="0">
      <alignment vertical="center"/>
    </xf>
    <xf numFmtId="0" fontId="39" fillId="43" borderId="0" applyNumberFormat="0" applyBorder="0" applyAlignment="0" applyProtection="0">
      <alignment vertical="center"/>
    </xf>
    <xf numFmtId="0" fontId="62" fillId="11" borderId="0" applyNumberFormat="0" applyBorder="0" applyAlignment="0" applyProtection="0">
      <alignment vertical="center"/>
    </xf>
    <xf numFmtId="0" fontId="61" fillId="0" borderId="0">
      <alignment vertical="center"/>
      <protection locked="0"/>
    </xf>
    <xf numFmtId="0" fontId="61" fillId="0" borderId="0">
      <alignment vertical="center"/>
    </xf>
    <xf numFmtId="0" fontId="33" fillId="19"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5" fillId="0" borderId="0">
      <alignment vertical="center"/>
    </xf>
    <xf numFmtId="0" fontId="43" fillId="0" borderId="0" applyNumberFormat="0" applyFill="0" applyBorder="0" applyAlignment="0" applyProtection="0">
      <alignment vertical="center"/>
    </xf>
    <xf numFmtId="0" fontId="45" fillId="0" borderId="0">
      <alignment vertical="center"/>
    </xf>
    <xf numFmtId="0" fontId="32" fillId="7" borderId="12" applyNumberFormat="0" applyAlignment="0" applyProtection="0">
      <alignment vertical="center"/>
    </xf>
    <xf numFmtId="0" fontId="39" fillId="34" borderId="0" applyNumberFormat="0" applyBorder="0" applyAlignment="0" applyProtection="0">
      <alignment vertical="center"/>
    </xf>
    <xf numFmtId="0" fontId="33" fillId="30" borderId="0" applyNumberFormat="0" applyBorder="0" applyAlignment="0" applyProtection="0">
      <alignment vertical="center"/>
    </xf>
    <xf numFmtId="0" fontId="48" fillId="5" borderId="0" applyNumberFormat="0" applyBorder="0" applyAlignment="0" applyProtection="0">
      <alignment vertical="center"/>
    </xf>
    <xf numFmtId="0" fontId="39" fillId="40" borderId="0" applyNumberFormat="0" applyBorder="0" applyAlignment="0" applyProtection="0">
      <alignment vertical="center"/>
    </xf>
    <xf numFmtId="0" fontId="39" fillId="34" borderId="0" applyNumberFormat="0" applyBorder="0" applyAlignment="0" applyProtection="0">
      <alignment vertical="center"/>
    </xf>
    <xf numFmtId="0" fontId="0" fillId="0" borderId="0">
      <alignment vertical="center"/>
    </xf>
    <xf numFmtId="0" fontId="87" fillId="0" borderId="0">
      <alignment vertical="center"/>
    </xf>
    <xf numFmtId="0" fontId="32" fillId="7" borderId="12" applyNumberFormat="0" applyAlignment="0" applyProtection="0">
      <alignment vertical="center"/>
    </xf>
    <xf numFmtId="0" fontId="0" fillId="0" borderId="0">
      <alignment vertical="center"/>
    </xf>
    <xf numFmtId="0" fontId="39" fillId="43" borderId="0" applyNumberFormat="0" applyBorder="0" applyAlignment="0" applyProtection="0">
      <alignment vertical="center"/>
    </xf>
    <xf numFmtId="0" fontId="39" fillId="40" borderId="0" applyNumberFormat="0" applyBorder="0" applyAlignment="0" applyProtection="0">
      <alignment vertical="center"/>
    </xf>
    <xf numFmtId="0" fontId="39" fillId="34" borderId="0" applyNumberFormat="0" applyBorder="0" applyAlignment="0" applyProtection="0">
      <alignment vertical="center"/>
    </xf>
    <xf numFmtId="0" fontId="33" fillId="18" borderId="0" applyNumberFormat="0" applyBorder="0" applyAlignment="0" applyProtection="0">
      <alignment vertical="center"/>
    </xf>
    <xf numFmtId="0" fontId="61" fillId="0" borderId="0">
      <alignment vertical="center"/>
    </xf>
    <xf numFmtId="0" fontId="0" fillId="0" borderId="0"/>
    <xf numFmtId="49" fontId="39" fillId="0" borderId="0" applyFont="0" applyFill="0" applyBorder="0" applyAlignment="0" applyProtection="0">
      <alignment vertical="center"/>
    </xf>
    <xf numFmtId="0" fontId="61" fillId="0" borderId="0">
      <alignment vertical="center"/>
    </xf>
    <xf numFmtId="0" fontId="61" fillId="0" borderId="0"/>
    <xf numFmtId="0" fontId="61" fillId="0" borderId="0">
      <alignment vertical="center"/>
    </xf>
    <xf numFmtId="0" fontId="5" fillId="0" borderId="0"/>
    <xf numFmtId="0" fontId="45" fillId="0" borderId="0">
      <alignment vertical="center"/>
    </xf>
    <xf numFmtId="0" fontId="62" fillId="11" borderId="0" applyNumberFormat="0" applyBorder="0" applyAlignment="0" applyProtection="0">
      <alignment vertical="center"/>
    </xf>
    <xf numFmtId="0" fontId="21" fillId="0" borderId="0">
      <alignment vertical="center"/>
    </xf>
    <xf numFmtId="0" fontId="40" fillId="0" borderId="0"/>
    <xf numFmtId="0" fontId="40" fillId="0" borderId="0"/>
    <xf numFmtId="0" fontId="87" fillId="0" borderId="0">
      <alignment vertical="center"/>
    </xf>
    <xf numFmtId="0" fontId="5" fillId="0" borderId="0">
      <alignment vertical="center"/>
    </xf>
    <xf numFmtId="0" fontId="33" fillId="44" borderId="0" applyNumberFormat="0" applyBorder="0" applyAlignment="0" applyProtection="0">
      <alignment vertical="center"/>
    </xf>
    <xf numFmtId="0" fontId="61" fillId="0" borderId="0">
      <alignment vertical="center"/>
    </xf>
    <xf numFmtId="0" fontId="5" fillId="0" borderId="0"/>
    <xf numFmtId="0" fontId="60" fillId="0" borderId="19" applyNumberFormat="0" applyFill="0" applyAlignment="0" applyProtection="0">
      <alignment vertical="center"/>
    </xf>
    <xf numFmtId="0" fontId="61" fillId="0" borderId="0">
      <alignment vertical="center"/>
    </xf>
    <xf numFmtId="0" fontId="5" fillId="0" borderId="0">
      <alignment vertical="center"/>
    </xf>
    <xf numFmtId="0" fontId="40" fillId="0" borderId="0"/>
    <xf numFmtId="0" fontId="61" fillId="0" borderId="0">
      <alignment vertical="center"/>
      <protection locked="0"/>
    </xf>
    <xf numFmtId="0" fontId="70" fillId="0" borderId="0"/>
    <xf numFmtId="0" fontId="39" fillId="11" borderId="0" applyNumberFormat="0" applyBorder="0" applyAlignment="0" applyProtection="0">
      <alignment vertical="center"/>
    </xf>
    <xf numFmtId="0" fontId="62" fillId="27" borderId="0" applyNumberFormat="0" applyBorder="0" applyAlignment="0" applyProtection="0">
      <alignment vertical="center"/>
    </xf>
    <xf numFmtId="0" fontId="35" fillId="0" borderId="0">
      <alignment vertical="center"/>
    </xf>
    <xf numFmtId="0" fontId="61" fillId="0" borderId="0">
      <alignment vertical="center"/>
    </xf>
    <xf numFmtId="0" fontId="61" fillId="0" borderId="0">
      <alignment vertical="center"/>
      <protection locked="0"/>
    </xf>
    <xf numFmtId="0" fontId="5" fillId="0" borderId="0">
      <alignment vertical="center"/>
    </xf>
    <xf numFmtId="0" fontId="39" fillId="27" borderId="0" applyNumberFormat="0" applyBorder="0" applyAlignment="0" applyProtection="0">
      <alignment vertical="center"/>
    </xf>
    <xf numFmtId="0" fontId="103" fillId="0" borderId="28" applyNumberFormat="0" applyFill="0" applyAlignment="0" applyProtection="0">
      <alignment vertical="center"/>
    </xf>
    <xf numFmtId="0" fontId="35" fillId="0" borderId="0">
      <alignment vertical="center"/>
    </xf>
    <xf numFmtId="0" fontId="61" fillId="0" borderId="0">
      <alignment vertical="center"/>
    </xf>
    <xf numFmtId="0" fontId="5" fillId="0" borderId="0">
      <alignment vertical="center"/>
    </xf>
    <xf numFmtId="0" fontId="61" fillId="0" borderId="0">
      <alignment vertical="center"/>
    </xf>
    <xf numFmtId="0" fontId="33" fillId="18" borderId="0" applyNumberFormat="0" applyBorder="0" applyAlignment="0" applyProtection="0">
      <alignment vertical="center"/>
    </xf>
    <xf numFmtId="0" fontId="100" fillId="49" borderId="24" applyNumberFormat="0" applyAlignment="0" applyProtection="0">
      <alignment vertical="center"/>
    </xf>
    <xf numFmtId="0" fontId="75" fillId="12" borderId="0" applyNumberFormat="0" applyBorder="0" applyAlignment="0" applyProtection="0">
      <alignment vertical="center"/>
    </xf>
    <xf numFmtId="0" fontId="38" fillId="12" borderId="0" applyNumberFormat="0" applyBorder="0" applyAlignment="0" applyProtection="0">
      <alignment vertical="center"/>
    </xf>
    <xf numFmtId="0" fontId="61" fillId="0" borderId="0">
      <alignment vertical="center"/>
    </xf>
    <xf numFmtId="0" fontId="39" fillId="12" borderId="0" applyNumberFormat="0" applyBorder="0" applyAlignment="0" applyProtection="0">
      <alignment vertical="center"/>
    </xf>
    <xf numFmtId="0" fontId="5" fillId="0" borderId="0">
      <alignment vertical="center"/>
    </xf>
    <xf numFmtId="0" fontId="61" fillId="0" borderId="0">
      <alignment vertical="center"/>
    </xf>
    <xf numFmtId="0" fontId="99" fillId="60" borderId="0" applyNumberFormat="0" applyBorder="0" applyAlignment="0" applyProtection="0">
      <alignment vertical="center"/>
    </xf>
    <xf numFmtId="0" fontId="45" fillId="0" borderId="0">
      <alignment vertical="center"/>
    </xf>
    <xf numFmtId="0" fontId="61" fillId="0" borderId="0">
      <alignment vertical="center"/>
    </xf>
    <xf numFmtId="0" fontId="35" fillId="0" borderId="0">
      <alignment vertical="center"/>
    </xf>
    <xf numFmtId="0" fontId="60" fillId="0" borderId="19" applyNumberFormat="0" applyFill="0" applyAlignment="0" applyProtection="0">
      <alignment vertical="center"/>
    </xf>
    <xf numFmtId="0" fontId="39" fillId="43" borderId="0" applyNumberFormat="0" applyBorder="0" applyAlignment="0" applyProtection="0">
      <alignment vertical="center"/>
    </xf>
    <xf numFmtId="0" fontId="61" fillId="0" borderId="0">
      <alignment vertical="center"/>
    </xf>
    <xf numFmtId="0" fontId="38" fillId="34" borderId="0" applyNumberFormat="0" applyBorder="0" applyAlignment="0" applyProtection="0">
      <alignment vertical="center"/>
    </xf>
    <xf numFmtId="0" fontId="61" fillId="0" borderId="0">
      <alignment vertical="center"/>
    </xf>
    <xf numFmtId="0" fontId="39" fillId="34" borderId="0" applyNumberFormat="0" applyBorder="0" applyAlignment="0" applyProtection="0">
      <alignment vertical="center"/>
    </xf>
    <xf numFmtId="0" fontId="61" fillId="0" borderId="0">
      <alignment vertical="center"/>
    </xf>
    <xf numFmtId="0" fontId="39" fillId="11" borderId="0" applyNumberFormat="0" applyBorder="0" applyAlignment="0" applyProtection="0">
      <alignment vertical="center"/>
    </xf>
    <xf numFmtId="0" fontId="61" fillId="0" borderId="0">
      <alignment vertical="center"/>
    </xf>
    <xf numFmtId="0" fontId="46" fillId="0" borderId="16" applyNumberFormat="0" applyFill="0" applyAlignment="0" applyProtection="0">
      <alignment vertical="center"/>
    </xf>
    <xf numFmtId="0" fontId="61" fillId="0" borderId="0">
      <alignment vertical="center"/>
      <protection locked="0"/>
    </xf>
    <xf numFmtId="0" fontId="5" fillId="0" borderId="0"/>
    <xf numFmtId="0" fontId="61" fillId="0" borderId="0">
      <alignment vertical="center"/>
    </xf>
    <xf numFmtId="0" fontId="5" fillId="0" borderId="0">
      <alignment vertical="center"/>
    </xf>
    <xf numFmtId="0" fontId="30" fillId="5" borderId="0" applyNumberFormat="0" applyBorder="0" applyAlignment="0" applyProtection="0">
      <alignment vertical="center"/>
    </xf>
    <xf numFmtId="0" fontId="0" fillId="0" borderId="0"/>
    <xf numFmtId="0" fontId="35" fillId="0" borderId="0">
      <alignment vertical="center"/>
    </xf>
    <xf numFmtId="0" fontId="39" fillId="43" borderId="0" applyNumberFormat="0" applyBorder="0" applyAlignment="0" applyProtection="0">
      <alignment vertical="center"/>
    </xf>
    <xf numFmtId="0" fontId="61" fillId="0" borderId="0">
      <alignment vertical="center"/>
    </xf>
    <xf numFmtId="0" fontId="21" fillId="0" borderId="0">
      <alignment vertical="center"/>
    </xf>
    <xf numFmtId="0" fontId="93" fillId="0" borderId="0" applyNumberFormat="0" applyFill="0" applyBorder="0" applyAlignment="0" applyProtection="0">
      <alignment vertical="center"/>
    </xf>
    <xf numFmtId="0" fontId="39" fillId="41" borderId="0" applyNumberFormat="0" applyBorder="0" applyAlignment="0" applyProtection="0">
      <alignment vertical="center"/>
    </xf>
    <xf numFmtId="0" fontId="39" fillId="34" borderId="0" applyNumberFormat="0" applyBorder="0" applyAlignment="0" applyProtection="0">
      <alignment vertical="center"/>
    </xf>
    <xf numFmtId="0" fontId="39" fillId="5" borderId="0" applyNumberFormat="0" applyBorder="0" applyAlignment="0" applyProtection="0">
      <alignment vertical="center"/>
    </xf>
    <xf numFmtId="0" fontId="33" fillId="56" borderId="0" applyNumberFormat="0" applyBorder="0" applyAlignment="0" applyProtection="0">
      <alignment vertical="center"/>
    </xf>
    <xf numFmtId="0" fontId="61" fillId="0" borderId="0">
      <alignment vertical="center"/>
      <protection locked="0"/>
    </xf>
    <xf numFmtId="0" fontId="99" fillId="61" borderId="0" applyNumberFormat="0" applyBorder="0" applyAlignment="0" applyProtection="0">
      <alignment vertical="center"/>
    </xf>
    <xf numFmtId="198" fontId="39" fillId="0" borderId="0" applyFont="0" applyFill="0" applyBorder="0" applyAlignment="0" applyProtection="0">
      <alignment vertical="center"/>
    </xf>
    <xf numFmtId="0" fontId="39" fillId="34" borderId="0" applyNumberFormat="0" applyBorder="0" applyAlignment="0" applyProtection="0">
      <alignment vertical="center"/>
    </xf>
    <xf numFmtId="0" fontId="96" fillId="56" borderId="0" applyNumberFormat="0" applyBorder="0" applyAlignment="0" applyProtection="0">
      <alignment vertical="center"/>
    </xf>
    <xf numFmtId="0" fontId="61" fillId="0" borderId="0">
      <alignment vertical="center"/>
    </xf>
    <xf numFmtId="0" fontId="61" fillId="0" borderId="0">
      <alignment vertical="center"/>
      <protection locked="0"/>
    </xf>
    <xf numFmtId="0" fontId="61" fillId="0" borderId="0">
      <alignment vertical="center"/>
    </xf>
    <xf numFmtId="208" fontId="19" fillId="0" borderId="0" applyFill="0" applyBorder="0" applyProtection="0">
      <alignment horizontal="right" vertical="center"/>
    </xf>
    <xf numFmtId="0" fontId="95" fillId="0" borderId="0" applyNumberFormat="0" applyFill="0" applyBorder="0" applyAlignment="0" applyProtection="0">
      <alignment vertical="center"/>
    </xf>
    <xf numFmtId="0" fontId="104" fillId="11" borderId="0" applyNumberFormat="0" applyBorder="0" applyAlignment="0" applyProtection="0">
      <alignment vertical="center"/>
    </xf>
    <xf numFmtId="199" fontId="19" fillId="0" borderId="0" applyFill="0" applyBorder="0" applyProtection="0">
      <alignment horizontal="right" vertical="center"/>
    </xf>
    <xf numFmtId="0" fontId="33" fillId="59" borderId="0" applyNumberFormat="0" applyBorder="0" applyAlignment="0" applyProtection="0">
      <alignment vertical="center"/>
    </xf>
    <xf numFmtId="0" fontId="39" fillId="19" borderId="0" applyNumberFormat="0" applyBorder="0" applyAlignment="0" applyProtection="0">
      <alignment vertical="center"/>
    </xf>
    <xf numFmtId="0" fontId="39" fillId="11" borderId="0" applyNumberFormat="0" applyBorder="0" applyAlignment="0" applyProtection="0">
      <alignment vertical="center"/>
    </xf>
    <xf numFmtId="207" fontId="97" fillId="0" borderId="0" applyFill="0" applyBorder="0" applyProtection="0">
      <alignment horizontal="center" vertical="center"/>
    </xf>
    <xf numFmtId="0" fontId="5" fillId="0" borderId="0"/>
    <xf numFmtId="192" fontId="19" fillId="0" borderId="0" applyFill="0" applyBorder="0" applyProtection="0">
      <alignment horizontal="right" vertical="center"/>
    </xf>
    <xf numFmtId="14" fontId="69" fillId="0" borderId="0">
      <alignment horizontal="center" vertical="center" wrapText="1"/>
      <protection locked="0"/>
    </xf>
    <xf numFmtId="0" fontId="96" fillId="59" borderId="0" applyNumberFormat="0" applyBorder="0" applyAlignment="0" applyProtection="0">
      <alignment vertical="center"/>
    </xf>
    <xf numFmtId="213" fontId="97" fillId="0" borderId="0" applyFill="0" applyBorder="0" applyProtection="0">
      <alignment horizontal="center" vertical="center"/>
    </xf>
    <xf numFmtId="197" fontId="83" fillId="0" borderId="0" applyFill="0" applyBorder="0" applyProtection="0">
      <alignment horizontal="right" vertical="center"/>
    </xf>
    <xf numFmtId="0" fontId="32" fillId="7" borderId="12" applyNumberFormat="0" applyAlignment="0" applyProtection="0">
      <alignment vertical="center"/>
    </xf>
    <xf numFmtId="0" fontId="39" fillId="27" borderId="0" applyNumberFormat="0" applyBorder="0" applyAlignment="0" applyProtection="0">
      <alignment vertical="center"/>
    </xf>
    <xf numFmtId="0" fontId="0" fillId="0" borderId="0"/>
    <xf numFmtId="0" fontId="39" fillId="5" borderId="0" applyNumberFormat="0" applyBorder="0" applyAlignment="0" applyProtection="0">
      <alignment vertical="center"/>
    </xf>
    <xf numFmtId="0" fontId="98" fillId="45" borderId="0" applyNumberFormat="0" applyBorder="0" applyAlignment="0" applyProtection="0">
      <alignment vertical="center"/>
    </xf>
    <xf numFmtId="205" fontId="19" fillId="0" borderId="0" applyFill="0" applyBorder="0" applyProtection="0">
      <alignment horizontal="right" vertical="center"/>
    </xf>
    <xf numFmtId="0" fontId="62" fillId="11" borderId="0" applyNumberFormat="0" applyBorder="0" applyAlignment="0" applyProtection="0">
      <alignment vertical="center"/>
    </xf>
    <xf numFmtId="204" fontId="19" fillId="0" borderId="0" applyFill="0" applyBorder="0" applyProtection="0">
      <alignment horizontal="right" vertical="center"/>
    </xf>
    <xf numFmtId="0" fontId="5" fillId="0" borderId="0">
      <alignment vertical="center"/>
    </xf>
    <xf numFmtId="179" fontId="19" fillId="0" borderId="0" applyFill="0" applyBorder="0" applyProtection="0">
      <alignment horizontal="right" vertical="center"/>
    </xf>
    <xf numFmtId="0" fontId="39" fillId="43" borderId="0" applyNumberFormat="0" applyBorder="0" applyAlignment="0" applyProtection="0">
      <alignment vertical="center"/>
    </xf>
    <xf numFmtId="0" fontId="40" fillId="0" borderId="0">
      <alignment vertical="center"/>
    </xf>
    <xf numFmtId="0" fontId="62" fillId="11" borderId="0" applyNumberFormat="0" applyBorder="0" applyAlignment="0" applyProtection="0">
      <alignment vertical="center"/>
    </xf>
    <xf numFmtId="0" fontId="5" fillId="0" borderId="0"/>
    <xf numFmtId="0" fontId="0" fillId="0" borderId="0">
      <alignment vertical="center"/>
    </xf>
    <xf numFmtId="15" fontId="39" fillId="0" borderId="0" applyFont="0" applyFill="0" applyBorder="0" applyAlignment="0" applyProtection="0">
      <alignment vertical="center"/>
    </xf>
    <xf numFmtId="0" fontId="0" fillId="0" borderId="0"/>
    <xf numFmtId="0" fontId="0" fillId="0" borderId="0"/>
    <xf numFmtId="0" fontId="0" fillId="0" borderId="0"/>
    <xf numFmtId="0" fontId="33" fillId="32" borderId="0" applyNumberFormat="0" applyBorder="0" applyAlignment="0" applyProtection="0">
      <alignment vertical="center"/>
    </xf>
    <xf numFmtId="0" fontId="5" fillId="0" borderId="0"/>
    <xf numFmtId="0" fontId="0" fillId="0" borderId="0"/>
    <xf numFmtId="0" fontId="66" fillId="11" borderId="0" applyNumberFormat="0" applyBorder="0" applyAlignment="0" applyProtection="0">
      <alignment vertical="center"/>
    </xf>
    <xf numFmtId="0" fontId="0" fillId="0" borderId="0">
      <alignment vertical="center"/>
    </xf>
    <xf numFmtId="0" fontId="33" fillId="59" borderId="0" applyNumberFormat="0" applyBorder="0" applyAlignment="0" applyProtection="0">
      <alignment vertical="center"/>
    </xf>
    <xf numFmtId="0" fontId="0" fillId="0" borderId="0">
      <alignment vertical="center"/>
    </xf>
    <xf numFmtId="0" fontId="62" fillId="11"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40" fillId="0" borderId="0"/>
    <xf numFmtId="0" fontId="0" fillId="0" borderId="0">
      <alignment vertical="center"/>
    </xf>
    <xf numFmtId="0" fontId="40" fillId="0" borderId="0"/>
    <xf numFmtId="0" fontId="0" fillId="0" borderId="0"/>
    <xf numFmtId="0" fontId="5" fillId="0" borderId="0">
      <alignment vertical="center"/>
    </xf>
    <xf numFmtId="0" fontId="40" fillId="0" borderId="0"/>
    <xf numFmtId="0" fontId="40" fillId="0" borderId="0"/>
    <xf numFmtId="0" fontId="40" fillId="0" borderId="0"/>
    <xf numFmtId="0" fontId="5" fillId="0" borderId="0"/>
    <xf numFmtId="0" fontId="30" fillId="5"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92" fillId="27" borderId="0" applyNumberFormat="0" applyBorder="0" applyAlignment="0" applyProtection="0">
      <alignment vertical="center"/>
    </xf>
    <xf numFmtId="0" fontId="5" fillId="0" borderId="0">
      <alignment vertical="center"/>
    </xf>
    <xf numFmtId="0" fontId="39" fillId="12" borderId="0" applyNumberFormat="0" applyBorder="0" applyAlignment="0" applyProtection="0">
      <alignment vertical="center"/>
    </xf>
    <xf numFmtId="0" fontId="5" fillId="0" borderId="0">
      <alignment vertical="center"/>
    </xf>
    <xf numFmtId="0" fontId="33" fillId="59" borderId="0" applyNumberFormat="0" applyBorder="0" applyAlignment="0" applyProtection="0">
      <alignment vertical="center"/>
    </xf>
    <xf numFmtId="0" fontId="39" fillId="19" borderId="0" applyNumberFormat="0" applyBorder="0" applyAlignment="0" applyProtection="0">
      <alignment vertical="center"/>
    </xf>
    <xf numFmtId="0" fontId="5" fillId="0" borderId="0">
      <alignment vertical="center"/>
    </xf>
    <xf numFmtId="0" fontId="39" fillId="11" borderId="0" applyNumberFormat="0" applyBorder="0" applyAlignment="0" applyProtection="0">
      <alignment vertical="center"/>
    </xf>
    <xf numFmtId="0" fontId="30" fillId="5" borderId="0" applyNumberFormat="0" applyBorder="0" applyAlignment="0" applyProtection="0">
      <alignment vertical="center"/>
    </xf>
    <xf numFmtId="0" fontId="33" fillId="30" borderId="0" applyNumberFormat="0" applyBorder="0" applyAlignment="0" applyProtection="0">
      <alignment vertical="center"/>
    </xf>
    <xf numFmtId="0" fontId="39"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 fillId="0" borderId="0">
      <alignment vertical="center"/>
    </xf>
    <xf numFmtId="9" fontId="39" fillId="0" borderId="0" applyFont="0" applyFill="0" applyBorder="0" applyAlignment="0" applyProtection="0">
      <alignment vertical="center"/>
    </xf>
    <xf numFmtId="0" fontId="105" fillId="0" borderId="28" applyNumberFormat="0" applyFill="0" applyAlignment="0" applyProtection="0">
      <alignment vertical="center"/>
    </xf>
    <xf numFmtId="188" fontId="39" fillId="0" borderId="0" applyFont="0" applyFill="0" applyBorder="0" applyAlignment="0" applyProtection="0">
      <alignment vertical="center"/>
    </xf>
    <xf numFmtId="0" fontId="39" fillId="12" borderId="0" applyNumberFormat="0" applyBorder="0" applyAlignment="0" applyProtection="0">
      <alignment vertical="center"/>
    </xf>
    <xf numFmtId="0" fontId="42" fillId="0" borderId="15" applyNumberFormat="0" applyFill="0" applyAlignment="0" applyProtection="0">
      <alignment vertical="center"/>
    </xf>
    <xf numFmtId="0" fontId="62" fillId="27" borderId="0" applyNumberFormat="0" applyBorder="0" applyAlignment="0" applyProtection="0">
      <alignment vertical="center"/>
    </xf>
    <xf numFmtId="0" fontId="5" fillId="0" borderId="0">
      <alignment vertical="center"/>
    </xf>
    <xf numFmtId="0" fontId="32" fillId="7" borderId="12" applyNumberFormat="0" applyAlignment="0" applyProtection="0">
      <alignment vertical="center"/>
    </xf>
    <xf numFmtId="0" fontId="39" fillId="11" borderId="0" applyNumberFormat="0" applyBorder="0" applyAlignment="0" applyProtection="0">
      <alignment vertical="center"/>
    </xf>
    <xf numFmtId="0" fontId="62" fillId="11" borderId="0" applyNumberFormat="0" applyBorder="0" applyAlignment="0" applyProtection="0">
      <alignment vertical="center"/>
    </xf>
    <xf numFmtId="0" fontId="0" fillId="0" borderId="0"/>
    <xf numFmtId="0" fontId="62" fillId="11" borderId="0" applyNumberFormat="0" applyBorder="0" applyAlignment="0" applyProtection="0">
      <alignment vertical="center"/>
    </xf>
    <xf numFmtId="0" fontId="39" fillId="11" borderId="0" applyNumberFormat="0" applyBorder="0" applyAlignment="0" applyProtection="0">
      <alignment vertical="center"/>
    </xf>
    <xf numFmtId="0" fontId="39" fillId="43" borderId="0" applyNumberFormat="0" applyBorder="0" applyAlignment="0" applyProtection="0">
      <alignment vertical="center"/>
    </xf>
    <xf numFmtId="0" fontId="46" fillId="0" borderId="0" applyNumberFormat="0" applyFill="0" applyBorder="0" applyAlignment="0" applyProtection="0">
      <alignment vertical="center"/>
    </xf>
    <xf numFmtId="0" fontId="0" fillId="0" borderId="0"/>
    <xf numFmtId="0" fontId="110" fillId="11" borderId="0" applyNumberFormat="0" applyBorder="0" applyAlignment="0" applyProtection="0">
      <alignment vertical="center"/>
    </xf>
    <xf numFmtId="0" fontId="39" fillId="11" borderId="0" applyNumberFormat="0" applyBorder="0" applyAlignment="0" applyProtection="0">
      <alignment vertical="center"/>
    </xf>
    <xf numFmtId="0" fontId="62" fillId="11" borderId="0" applyNumberFormat="0" applyBorder="0" applyAlignment="0" applyProtection="0">
      <alignment vertical="center"/>
    </xf>
    <xf numFmtId="0" fontId="0" fillId="0" borderId="0">
      <alignment vertical="center"/>
    </xf>
    <xf numFmtId="0" fontId="39" fillId="11" borderId="0" applyNumberFormat="0" applyBorder="0" applyAlignment="0" applyProtection="0">
      <alignment vertical="center"/>
    </xf>
    <xf numFmtId="0" fontId="0" fillId="0" borderId="0">
      <alignment vertical="center"/>
    </xf>
    <xf numFmtId="0" fontId="39" fillId="11" borderId="0" applyNumberFormat="0" applyBorder="0" applyAlignment="0" applyProtection="0">
      <alignment vertical="center"/>
    </xf>
    <xf numFmtId="0" fontId="39" fillId="43" borderId="0" applyNumberFormat="0" applyBorder="0" applyAlignment="0" applyProtection="0">
      <alignment vertical="center"/>
    </xf>
    <xf numFmtId="0" fontId="0" fillId="0" borderId="0"/>
    <xf numFmtId="0" fontId="32" fillId="7" borderId="12" applyNumberFormat="0" applyAlignment="0" applyProtection="0">
      <alignment vertical="center"/>
    </xf>
    <xf numFmtId="0" fontId="5" fillId="0" borderId="0"/>
    <xf numFmtId="0" fontId="39" fillId="5" borderId="0" applyNumberFormat="0" applyBorder="0" applyAlignment="0" applyProtection="0">
      <alignment vertical="center"/>
    </xf>
    <xf numFmtId="0" fontId="0" fillId="0" borderId="0">
      <alignment vertical="center"/>
    </xf>
    <xf numFmtId="0" fontId="5" fillId="0" borderId="0"/>
    <xf numFmtId="0" fontId="33" fillId="44" borderId="0" applyNumberFormat="0" applyBorder="0" applyAlignment="0" applyProtection="0">
      <alignment vertical="center"/>
    </xf>
    <xf numFmtId="0" fontId="39" fillId="19" borderId="0" applyNumberFormat="0" applyBorder="0" applyAlignment="0" applyProtection="0">
      <alignment vertical="center"/>
    </xf>
    <xf numFmtId="0" fontId="5" fillId="0" borderId="0">
      <alignment vertical="center"/>
    </xf>
    <xf numFmtId="0" fontId="39" fillId="11" borderId="0" applyNumberFormat="0" applyBorder="0" applyAlignment="0" applyProtection="0">
      <alignment vertical="center"/>
    </xf>
    <xf numFmtId="0" fontId="5" fillId="0" borderId="0">
      <alignment vertical="center"/>
    </xf>
    <xf numFmtId="0" fontId="5" fillId="0" borderId="0"/>
    <xf numFmtId="0" fontId="5" fillId="0" borderId="0">
      <alignment vertical="center"/>
    </xf>
    <xf numFmtId="0" fontId="32" fillId="7" borderId="12" applyNumberFormat="0" applyAlignment="0" applyProtection="0">
      <alignment vertical="center"/>
    </xf>
    <xf numFmtId="0" fontId="62" fillId="11" borderId="0" applyNumberFormat="0" applyBorder="0" applyAlignment="0" applyProtection="0">
      <alignment vertical="center"/>
    </xf>
    <xf numFmtId="0" fontId="5" fillId="0" borderId="0">
      <alignment vertical="center"/>
    </xf>
    <xf numFmtId="0" fontId="39" fillId="5" borderId="0" applyNumberFormat="0" applyBorder="0" applyAlignment="0" applyProtection="0">
      <alignment vertical="center"/>
    </xf>
    <xf numFmtId="0" fontId="5" fillId="0" borderId="0">
      <alignment vertical="center"/>
    </xf>
    <xf numFmtId="0" fontId="39" fillId="5" borderId="0" applyNumberFormat="0" applyBorder="0" applyAlignment="0" applyProtection="0">
      <alignment vertical="center"/>
    </xf>
    <xf numFmtId="0" fontId="33" fillId="59" borderId="0" applyNumberFormat="0" applyBorder="0" applyAlignment="0" applyProtection="0">
      <alignment vertical="center"/>
    </xf>
    <xf numFmtId="0" fontId="39" fillId="19" borderId="0" applyNumberFormat="0" applyBorder="0" applyAlignment="0" applyProtection="0">
      <alignment vertical="center"/>
    </xf>
    <xf numFmtId="0" fontId="39" fillId="11" borderId="0" applyNumberFormat="0" applyBorder="0" applyAlignment="0" applyProtection="0">
      <alignment vertical="center"/>
    </xf>
    <xf numFmtId="0" fontId="32" fillId="7" borderId="12" applyNumberFormat="0" applyAlignment="0" applyProtection="0">
      <alignment vertical="center"/>
    </xf>
    <xf numFmtId="0" fontId="5" fillId="0" borderId="0"/>
    <xf numFmtId="0" fontId="39" fillId="5" borderId="0" applyNumberFormat="0" applyBorder="0" applyAlignment="0" applyProtection="0">
      <alignment vertical="center"/>
    </xf>
    <xf numFmtId="0" fontId="112" fillId="0" borderId="0" applyNumberFormat="0" applyFill="0" applyBorder="0" applyAlignment="0" applyProtection="0">
      <alignment vertical="center"/>
    </xf>
    <xf numFmtId="0" fontId="5" fillId="0" borderId="0">
      <alignment vertical="center"/>
    </xf>
    <xf numFmtId="0" fontId="39" fillId="5" borderId="0" applyNumberFormat="0" applyBorder="0" applyAlignment="0" applyProtection="0">
      <alignment vertical="center"/>
    </xf>
    <xf numFmtId="0" fontId="95" fillId="0" borderId="0" applyNumberFormat="0" applyFill="0" applyBorder="0" applyAlignment="0" applyProtection="0">
      <alignment vertical="center"/>
    </xf>
    <xf numFmtId="0" fontId="5" fillId="0" borderId="0">
      <alignment vertical="center"/>
    </xf>
    <xf numFmtId="0" fontId="39" fillId="5" borderId="0" applyNumberFormat="0" applyBorder="0" applyAlignment="0" applyProtection="0">
      <alignment vertical="center"/>
    </xf>
    <xf numFmtId="0" fontId="38" fillId="43" borderId="0" applyNumberFormat="0" applyBorder="0" applyAlignment="0" applyProtection="0">
      <alignment vertical="center"/>
    </xf>
    <xf numFmtId="0" fontId="70" fillId="0" borderId="0"/>
    <xf numFmtId="0" fontId="39" fillId="5" borderId="0" applyNumberFormat="0" applyBorder="0" applyAlignment="0" applyProtection="0">
      <alignment vertical="center"/>
    </xf>
    <xf numFmtId="0" fontId="78" fillId="45" borderId="0" applyNumberFormat="0" applyBorder="0" applyAlignment="0" applyProtection="0">
      <alignment vertical="center"/>
    </xf>
    <xf numFmtId="0" fontId="62" fillId="11" borderId="0" applyNumberFormat="0" applyBorder="0" applyAlignment="0" applyProtection="0">
      <alignment vertical="center"/>
    </xf>
    <xf numFmtId="0" fontId="39" fillId="43" borderId="0" applyNumberFormat="0" applyBorder="0" applyAlignment="0" applyProtection="0">
      <alignment vertical="center"/>
    </xf>
    <xf numFmtId="0" fontId="30" fillId="5" borderId="0" applyNumberFormat="0" applyBorder="0" applyAlignment="0" applyProtection="0">
      <alignment vertical="center"/>
    </xf>
    <xf numFmtId="0" fontId="113" fillId="7" borderId="0" applyNumberFormat="0" applyBorder="0" applyAlignment="0" applyProtection="0">
      <alignment vertical="center"/>
    </xf>
    <xf numFmtId="0" fontId="70" fillId="0" borderId="0">
      <alignment vertical="center"/>
    </xf>
    <xf numFmtId="0" fontId="70" fillId="0" borderId="0"/>
    <xf numFmtId="0" fontId="39" fillId="27" borderId="0" applyNumberFormat="0" applyBorder="0" applyAlignment="0" applyProtection="0">
      <alignment vertical="center"/>
    </xf>
    <xf numFmtId="0" fontId="5" fillId="0" borderId="0">
      <alignment vertical="center"/>
    </xf>
    <xf numFmtId="0" fontId="39" fillId="5" borderId="0" applyNumberFormat="0" applyBorder="0" applyAlignment="0" applyProtection="0">
      <alignment vertical="center"/>
    </xf>
    <xf numFmtId="0" fontId="5" fillId="0" borderId="0">
      <alignment vertical="center"/>
    </xf>
    <xf numFmtId="0" fontId="39" fillId="43" borderId="0" applyNumberFormat="0" applyBorder="0" applyAlignment="0" applyProtection="0">
      <alignment vertical="center"/>
    </xf>
    <xf numFmtId="0" fontId="62" fillId="11" borderId="0" applyNumberFormat="0" applyBorder="0" applyAlignment="0" applyProtection="0">
      <alignment vertical="center"/>
    </xf>
    <xf numFmtId="0" fontId="114" fillId="45" borderId="0" applyNumberFormat="0" applyBorder="0" applyAlignment="0" applyProtection="0">
      <alignment vertical="center"/>
    </xf>
    <xf numFmtId="0" fontId="5" fillId="0" borderId="0">
      <alignment vertical="center"/>
    </xf>
    <xf numFmtId="0" fontId="5" fillId="0" borderId="0"/>
    <xf numFmtId="0" fontId="5"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95" fillId="0" borderId="0" applyNumberFormat="0" applyFill="0" applyBorder="0" applyAlignment="0" applyProtection="0">
      <alignment vertical="center"/>
    </xf>
    <xf numFmtId="0" fontId="62" fillId="11" borderId="0" applyNumberFormat="0" applyBorder="0" applyAlignment="0" applyProtection="0">
      <alignment vertical="center"/>
    </xf>
    <xf numFmtId="0" fontId="40" fillId="0" borderId="0"/>
    <xf numFmtId="0" fontId="40" fillId="0" borderId="0"/>
    <xf numFmtId="0" fontId="5" fillId="0" borderId="0"/>
    <xf numFmtId="0" fontId="5" fillId="0" borderId="0"/>
    <xf numFmtId="0" fontId="5" fillId="0" borderId="0">
      <alignment vertical="center"/>
    </xf>
    <xf numFmtId="0" fontId="32" fillId="7" borderId="12" applyNumberFormat="0" applyAlignment="0" applyProtection="0">
      <alignment vertical="center"/>
    </xf>
    <xf numFmtId="214" fontId="19" fillId="0" borderId="0">
      <alignment vertical="center"/>
    </xf>
    <xf numFmtId="0" fontId="0" fillId="0" borderId="0">
      <alignment vertical="center"/>
    </xf>
    <xf numFmtId="0" fontId="39" fillId="27" borderId="0" applyNumberFormat="0" applyBorder="0" applyAlignment="0" applyProtection="0">
      <alignment vertical="center"/>
    </xf>
    <xf numFmtId="0" fontId="32" fillId="7" borderId="12" applyNumberFormat="0" applyAlignment="0" applyProtection="0">
      <alignment vertical="center"/>
    </xf>
    <xf numFmtId="0" fontId="0" fillId="0" borderId="0"/>
    <xf numFmtId="0" fontId="39" fillId="27" borderId="0" applyNumberFormat="0" applyBorder="0" applyAlignment="0" applyProtection="0">
      <alignment vertical="center"/>
    </xf>
    <xf numFmtId="0" fontId="5" fillId="0" borderId="0"/>
    <xf numFmtId="0" fontId="5" fillId="0" borderId="0">
      <alignment vertical="center"/>
    </xf>
    <xf numFmtId="0" fontId="39" fillId="27" borderId="0" applyNumberFormat="0" applyBorder="0" applyAlignment="0" applyProtection="0">
      <alignment vertical="center"/>
    </xf>
    <xf numFmtId="0" fontId="5" fillId="0" borderId="0">
      <alignment vertical="center"/>
    </xf>
    <xf numFmtId="0" fontId="38" fillId="41" borderId="0" applyNumberFormat="0" applyBorder="0" applyAlignment="0" applyProtection="0">
      <alignment vertical="center"/>
    </xf>
    <xf numFmtId="0" fontId="32" fillId="7" borderId="12" applyNumberFormat="0" applyAlignment="0" applyProtection="0">
      <alignment vertical="center"/>
    </xf>
    <xf numFmtId="0" fontId="0" fillId="0" borderId="0">
      <alignment vertical="center"/>
    </xf>
    <xf numFmtId="0" fontId="39" fillId="34" borderId="0" applyNumberFormat="0" applyBorder="0" applyAlignment="0" applyProtection="0">
      <alignment vertical="center"/>
    </xf>
    <xf numFmtId="0" fontId="40" fillId="0" borderId="0">
      <alignment vertical="center"/>
    </xf>
    <xf numFmtId="0" fontId="5" fillId="0" borderId="0"/>
    <xf numFmtId="0" fontId="0" fillId="0" borderId="0">
      <alignment vertical="center"/>
    </xf>
    <xf numFmtId="0" fontId="0" fillId="0" borderId="0">
      <alignment vertical="center"/>
    </xf>
    <xf numFmtId="0" fontId="33" fillId="44" borderId="0" applyNumberFormat="0" applyBorder="0" applyAlignment="0" applyProtection="0">
      <alignment vertical="center"/>
    </xf>
    <xf numFmtId="0" fontId="0" fillId="0" borderId="0"/>
    <xf numFmtId="0" fontId="0" fillId="0" borderId="0"/>
    <xf numFmtId="0" fontId="32" fillId="7" borderId="12" applyNumberFormat="0" applyAlignment="0" applyProtection="0">
      <alignment vertical="center"/>
    </xf>
    <xf numFmtId="0" fontId="39" fillId="43" borderId="0" applyNumberFormat="0" applyBorder="0" applyAlignment="0" applyProtection="0">
      <alignment vertical="center"/>
    </xf>
    <xf numFmtId="0" fontId="5" fillId="0" borderId="0"/>
    <xf numFmtId="0" fontId="39" fillId="43" borderId="0" applyNumberFormat="0" applyBorder="0" applyAlignment="0" applyProtection="0">
      <alignment vertical="center"/>
    </xf>
    <xf numFmtId="0" fontId="0" fillId="0" borderId="0">
      <alignment vertical="center"/>
    </xf>
    <xf numFmtId="0" fontId="61" fillId="0" borderId="0"/>
    <xf numFmtId="0" fontId="68" fillId="7" borderId="2">
      <alignment vertical="center"/>
    </xf>
    <xf numFmtId="0" fontId="39" fillId="11" borderId="0" applyNumberFormat="0" applyBorder="0" applyAlignment="0" applyProtection="0">
      <alignment vertical="center"/>
    </xf>
    <xf numFmtId="191" fontId="39" fillId="0" borderId="0" applyFont="0" applyFill="0" applyBorder="0" applyAlignment="0" applyProtection="0">
      <alignment vertical="center"/>
    </xf>
    <xf numFmtId="0" fontId="0" fillId="0" borderId="0"/>
    <xf numFmtId="0" fontId="39" fillId="34" borderId="0" applyNumberFormat="0" applyBorder="0" applyAlignment="0" applyProtection="0">
      <alignment vertical="center"/>
    </xf>
    <xf numFmtId="0" fontId="40" fillId="0" borderId="0">
      <alignment vertical="center"/>
    </xf>
    <xf numFmtId="0" fontId="39" fillId="12" borderId="0" applyNumberFormat="0" applyBorder="0" applyAlignment="0" applyProtection="0">
      <alignment vertical="center"/>
    </xf>
    <xf numFmtId="0" fontId="92" fillId="12" borderId="0" applyNumberFormat="0" applyBorder="0" applyAlignment="0" applyProtection="0">
      <alignment vertical="center"/>
    </xf>
    <xf numFmtId="0" fontId="39" fillId="34" borderId="0" applyNumberFormat="0" applyBorder="0" applyAlignment="0" applyProtection="0">
      <alignment vertical="center"/>
    </xf>
    <xf numFmtId="0" fontId="39" fillId="11" borderId="0" applyNumberFormat="0" applyBorder="0" applyAlignment="0" applyProtection="0">
      <alignment vertical="center"/>
    </xf>
    <xf numFmtId="0" fontId="92" fillId="11" borderId="0" applyNumberFormat="0" applyBorder="0" applyAlignment="0" applyProtection="0">
      <alignment vertical="center"/>
    </xf>
    <xf numFmtId="0" fontId="39" fillId="34" borderId="0" applyNumberFormat="0" applyBorder="0" applyAlignment="0" applyProtection="0">
      <alignment vertical="center"/>
    </xf>
    <xf numFmtId="0" fontId="33" fillId="18" borderId="0" applyNumberFormat="0" applyBorder="0" applyAlignment="0" applyProtection="0">
      <alignment vertical="center"/>
    </xf>
    <xf numFmtId="0" fontId="38" fillId="5" borderId="0" applyNumberFormat="0" applyBorder="0" applyAlignment="0" applyProtection="0">
      <alignment vertical="center"/>
    </xf>
    <xf numFmtId="0" fontId="38" fillId="27" borderId="0" applyNumberFormat="0" applyBorder="0" applyAlignment="0" applyProtection="0">
      <alignment vertical="center"/>
    </xf>
    <xf numFmtId="0" fontId="39" fillId="27" borderId="0" applyNumberFormat="0" applyBorder="0" applyAlignment="0" applyProtection="0">
      <alignment vertical="center"/>
    </xf>
    <xf numFmtId="0" fontId="92" fillId="27" borderId="0" applyNumberFormat="0" applyBorder="0" applyAlignment="0" applyProtection="0">
      <alignment vertical="center"/>
    </xf>
    <xf numFmtId="0" fontId="39" fillId="34" borderId="0" applyNumberFormat="0" applyBorder="0" applyAlignment="0" applyProtection="0">
      <alignment vertical="center"/>
    </xf>
    <xf numFmtId="0" fontId="92" fillId="34" borderId="0" applyNumberFormat="0" applyBorder="0" applyAlignment="0" applyProtection="0">
      <alignment vertical="center"/>
    </xf>
    <xf numFmtId="0" fontId="62" fillId="11" borderId="0" applyNumberFormat="0" applyBorder="0" applyAlignment="0" applyProtection="0">
      <alignment vertical="center"/>
    </xf>
    <xf numFmtId="0" fontId="39" fillId="43" borderId="0" applyNumberFormat="0" applyBorder="0" applyAlignment="0" applyProtection="0">
      <alignment vertical="center"/>
    </xf>
    <xf numFmtId="0" fontId="92" fillId="43" borderId="0" applyNumberFormat="0" applyBorder="0" applyAlignment="0" applyProtection="0">
      <alignment vertical="center"/>
    </xf>
    <xf numFmtId="0" fontId="33" fillId="19"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33" fillId="19"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33" fillId="19"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33" fillId="19"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33" fillId="19"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39" fillId="21"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92" fillId="12" borderId="0" applyNumberFormat="0" applyBorder="0" applyAlignment="0" applyProtection="0">
      <alignment vertical="center"/>
    </xf>
    <xf numFmtId="0" fontId="30" fillId="5"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62" fillId="27"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0" fillId="5"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27" borderId="0" applyNumberFormat="0" applyBorder="0" applyAlignment="0" applyProtection="0">
      <alignment vertical="center"/>
    </xf>
    <xf numFmtId="0" fontId="33" fillId="44" borderId="0" applyNumberFormat="0" applyBorder="0" applyAlignment="0" applyProtection="0">
      <alignment vertical="center"/>
    </xf>
    <xf numFmtId="0" fontId="30" fillId="34" borderId="0" applyNumberFormat="0" applyBorder="0" applyAlignment="0" applyProtection="0">
      <alignment vertical="center"/>
    </xf>
    <xf numFmtId="0" fontId="33" fillId="59" borderId="0" applyNumberFormat="0" applyBorder="0" applyAlignment="0" applyProtection="0">
      <alignment vertical="center"/>
    </xf>
    <xf numFmtId="0" fontId="39" fillId="19" borderId="0" applyNumberFormat="0" applyBorder="0" applyAlignment="0" applyProtection="0">
      <alignment vertical="center"/>
    </xf>
    <xf numFmtId="0" fontId="39" fillId="11" borderId="0" applyNumberFormat="0" applyBorder="0" applyAlignment="0" applyProtection="0">
      <alignment vertical="center"/>
    </xf>
    <xf numFmtId="0" fontId="33" fillId="59" borderId="0" applyNumberFormat="0" applyBorder="0" applyAlignment="0" applyProtection="0">
      <alignment vertical="center"/>
    </xf>
    <xf numFmtId="0" fontId="39" fillId="19" borderId="0" applyNumberFormat="0" applyBorder="0" applyAlignment="0" applyProtection="0">
      <alignment vertical="center"/>
    </xf>
    <xf numFmtId="0" fontId="39" fillId="11" borderId="0" applyNumberFormat="0" applyBorder="0" applyAlignment="0" applyProtection="0">
      <alignment vertical="center"/>
    </xf>
    <xf numFmtId="0" fontId="33" fillId="59" borderId="0" applyNumberFormat="0" applyBorder="0" applyAlignment="0" applyProtection="0">
      <alignment vertical="center"/>
    </xf>
    <xf numFmtId="0" fontId="39" fillId="19" borderId="0" applyNumberFormat="0" applyBorder="0" applyAlignment="0" applyProtection="0">
      <alignment vertical="center"/>
    </xf>
    <xf numFmtId="0" fontId="39" fillId="11" borderId="0" applyNumberFormat="0" applyBorder="0" applyAlignment="0" applyProtection="0">
      <alignment vertical="center"/>
    </xf>
    <xf numFmtId="0" fontId="92"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62" fillId="11" borderId="0" applyNumberFormat="0" applyBorder="0" applyAlignment="0" applyProtection="0">
      <alignment vertical="center"/>
    </xf>
    <xf numFmtId="0" fontId="39" fillId="11" borderId="0" applyNumberFormat="0" applyBorder="0" applyAlignment="0" applyProtection="0">
      <alignment vertical="center"/>
    </xf>
    <xf numFmtId="0" fontId="39" fillId="43"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0" fillId="0" borderId="0"/>
    <xf numFmtId="0" fontId="39" fillId="27"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3" fillId="30" borderId="0" applyNumberFormat="0" applyBorder="0" applyAlignment="0" applyProtection="0">
      <alignment vertical="center"/>
    </xf>
    <xf numFmtId="0" fontId="39" fillId="27" borderId="0" applyNumberFormat="0" applyBorder="0" applyAlignment="0" applyProtection="0">
      <alignment vertical="center"/>
    </xf>
    <xf numFmtId="0" fontId="39" fillId="5" borderId="0" applyNumberFormat="0" applyBorder="0" applyAlignment="0" applyProtection="0">
      <alignment vertical="center"/>
    </xf>
    <xf numFmtId="0" fontId="33" fillId="30" borderId="0" applyNumberFormat="0" applyBorder="0" applyAlignment="0" applyProtection="0">
      <alignment vertical="center"/>
    </xf>
    <xf numFmtId="0" fontId="39" fillId="27" borderId="0" applyNumberFormat="0" applyBorder="0" applyAlignment="0" applyProtection="0">
      <alignment vertical="center"/>
    </xf>
    <xf numFmtId="0" fontId="39" fillId="5" borderId="0" applyNumberFormat="0" applyBorder="0" applyAlignment="0" applyProtection="0">
      <alignment vertical="center"/>
    </xf>
    <xf numFmtId="0" fontId="33" fillId="30" borderId="0" applyNumberFormat="0" applyBorder="0" applyAlignment="0" applyProtection="0">
      <alignment vertical="center"/>
    </xf>
    <xf numFmtId="0" fontId="39" fillId="27" borderId="0" applyNumberFormat="0" applyBorder="0" applyAlignment="0" applyProtection="0">
      <alignment vertical="center"/>
    </xf>
    <xf numFmtId="0" fontId="39" fillId="5" borderId="0" applyNumberFormat="0" applyBorder="0" applyAlignment="0" applyProtection="0">
      <alignment vertical="center"/>
    </xf>
    <xf numFmtId="0" fontId="33" fillId="30" borderId="0" applyNumberFormat="0" applyBorder="0" applyAlignment="0" applyProtection="0">
      <alignment vertical="center"/>
    </xf>
    <xf numFmtId="0" fontId="39" fillId="27" borderId="0" applyNumberFormat="0" applyBorder="0" applyAlignment="0" applyProtection="0">
      <alignment vertical="center"/>
    </xf>
    <xf numFmtId="0" fontId="39" fillId="5" borderId="0" applyNumberFormat="0" applyBorder="0" applyAlignment="0" applyProtection="0">
      <alignment vertical="center"/>
    </xf>
    <xf numFmtId="0" fontId="33" fillId="30" borderId="0" applyNumberFormat="0" applyBorder="0" applyAlignment="0" applyProtection="0">
      <alignment vertical="center"/>
    </xf>
    <xf numFmtId="0" fontId="39" fillId="27" borderId="0" applyNumberFormat="0" applyBorder="0" applyAlignment="0" applyProtection="0">
      <alignment vertical="center"/>
    </xf>
    <xf numFmtId="0" fontId="39" fillId="5" borderId="0" applyNumberFormat="0" applyBorder="0" applyAlignment="0" applyProtection="0">
      <alignment vertical="center"/>
    </xf>
    <xf numFmtId="0" fontId="33" fillId="30" borderId="0" applyNumberFormat="0" applyBorder="0" applyAlignment="0" applyProtection="0">
      <alignment vertical="center"/>
    </xf>
    <xf numFmtId="0" fontId="39" fillId="27" borderId="0" applyNumberFormat="0" applyBorder="0" applyAlignment="0" applyProtection="0">
      <alignment vertical="center"/>
    </xf>
    <xf numFmtId="0" fontId="39" fillId="5" borderId="0" applyNumberFormat="0" applyBorder="0" applyAlignment="0" applyProtection="0">
      <alignment vertical="center"/>
    </xf>
    <xf numFmtId="0" fontId="39" fillId="21" borderId="0" applyNumberFormat="0" applyBorder="0" applyAlignment="0" applyProtection="0">
      <alignment vertical="center"/>
    </xf>
    <xf numFmtId="0" fontId="39" fillId="5" borderId="0" applyNumberFormat="0" applyBorder="0" applyAlignment="0" applyProtection="0">
      <alignment vertical="center"/>
    </xf>
    <xf numFmtId="0" fontId="5" fillId="0" borderId="0">
      <alignment vertical="center"/>
    </xf>
    <xf numFmtId="0" fontId="39" fillId="40" borderId="0" applyNumberFormat="0" applyBorder="0" applyAlignment="0" applyProtection="0">
      <alignment vertical="center"/>
    </xf>
    <xf numFmtId="0" fontId="39" fillId="34" borderId="0" applyNumberFormat="0" applyBorder="0" applyAlignment="0" applyProtection="0">
      <alignment vertical="center"/>
    </xf>
    <xf numFmtId="0" fontId="5" fillId="0" borderId="0">
      <alignment vertical="center"/>
    </xf>
    <xf numFmtId="0" fontId="92" fillId="5" borderId="0" applyNumberFormat="0" applyBorder="0" applyAlignment="0" applyProtection="0">
      <alignment vertical="center"/>
    </xf>
    <xf numFmtId="0" fontId="39" fillId="5" borderId="0" applyNumberFormat="0" applyBorder="0" applyAlignment="0" applyProtection="0">
      <alignment vertical="center"/>
    </xf>
    <xf numFmtId="0" fontId="5" fillId="0" borderId="0">
      <alignment vertical="center"/>
    </xf>
    <xf numFmtId="0" fontId="39" fillId="5" borderId="0" applyNumberFormat="0" applyBorder="0" applyAlignment="0" applyProtection="0">
      <alignment vertical="center"/>
    </xf>
    <xf numFmtId="0" fontId="39" fillId="40" borderId="0" applyNumberFormat="0" applyBorder="0" applyAlignment="0" applyProtection="0">
      <alignment vertical="center"/>
    </xf>
    <xf numFmtId="0" fontId="39" fillId="34" borderId="0" applyNumberFormat="0" applyBorder="0" applyAlignment="0" applyProtection="0">
      <alignment vertical="center"/>
    </xf>
    <xf numFmtId="0" fontId="39" fillId="0" borderId="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54" fillId="46" borderId="0" applyNumberFormat="0" applyBorder="0" applyAlignment="0" applyProtection="0">
      <alignment vertical="center"/>
    </xf>
    <xf numFmtId="0" fontId="39" fillId="43" borderId="0" applyNumberFormat="0" applyBorder="0" applyAlignment="0" applyProtection="0">
      <alignment vertical="center"/>
    </xf>
    <xf numFmtId="0" fontId="5" fillId="0" borderId="0">
      <alignment vertical="center"/>
    </xf>
    <xf numFmtId="0" fontId="39" fillId="5" borderId="0" applyNumberFormat="0" applyBorder="0" applyAlignment="0" applyProtection="0">
      <alignment vertical="center"/>
    </xf>
    <xf numFmtId="0" fontId="39" fillId="19" borderId="0" applyNumberFormat="0" applyBorder="0" applyAlignment="0" applyProtection="0">
      <alignment vertical="center"/>
    </xf>
    <xf numFmtId="0" fontId="39" fillId="27" borderId="0" applyNumberFormat="0" applyBorder="0" applyAlignment="0" applyProtection="0">
      <alignment vertical="center"/>
    </xf>
    <xf numFmtId="0" fontId="39" fillId="40" borderId="0" applyNumberFormat="0" applyBorder="0" applyAlignment="0" applyProtection="0">
      <alignment vertical="center"/>
    </xf>
    <xf numFmtId="0" fontId="39" fillId="34" borderId="0" applyNumberFormat="0" applyBorder="0" applyAlignment="0" applyProtection="0">
      <alignment vertical="center"/>
    </xf>
    <xf numFmtId="0" fontId="89" fillId="27"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3" fillId="19" borderId="0" applyNumberFormat="0" applyBorder="0" applyAlignment="0" applyProtection="0">
      <alignment vertical="center"/>
    </xf>
    <xf numFmtId="0" fontId="39" fillId="5" borderId="0" applyNumberFormat="0" applyBorder="0" applyAlignment="0" applyProtection="0">
      <alignment vertical="center"/>
    </xf>
    <xf numFmtId="0" fontId="39" fillId="27" borderId="0" applyNumberFormat="0" applyBorder="0" applyAlignment="0" applyProtection="0">
      <alignment vertical="center"/>
    </xf>
    <xf numFmtId="0" fontId="0" fillId="0" borderId="0"/>
    <xf numFmtId="0" fontId="119" fillId="49" borderId="24" applyNumberFormat="0" applyAlignment="0" applyProtection="0">
      <alignment vertical="center"/>
    </xf>
    <xf numFmtId="0" fontId="39" fillId="11" borderId="0" applyNumberFormat="0" applyBorder="0" applyAlignment="0" applyProtection="0">
      <alignment vertical="center"/>
    </xf>
    <xf numFmtId="0" fontId="39" fillId="43" borderId="0" applyNumberFormat="0" applyBorder="0" applyAlignment="0" applyProtection="0">
      <alignment vertical="center"/>
    </xf>
    <xf numFmtId="0" fontId="33" fillId="8" borderId="0" applyNumberFormat="0" applyBorder="0" applyAlignment="0" applyProtection="0">
      <alignment vertical="center"/>
    </xf>
    <xf numFmtId="0" fontId="39" fillId="41" borderId="0" applyNumberFormat="0" applyBorder="0" applyAlignment="0" applyProtection="0">
      <alignment vertical="center"/>
    </xf>
    <xf numFmtId="0" fontId="39" fillId="27" borderId="0" applyNumberFormat="0" applyBorder="0" applyAlignment="0" applyProtection="0">
      <alignment vertical="center"/>
    </xf>
    <xf numFmtId="0" fontId="33" fillId="8" borderId="0" applyNumberFormat="0" applyBorder="0" applyAlignment="0" applyProtection="0">
      <alignment vertical="center"/>
    </xf>
    <xf numFmtId="0" fontId="39" fillId="41" borderId="0" applyNumberFormat="0" applyBorder="0" applyAlignment="0" applyProtection="0">
      <alignment vertical="center"/>
    </xf>
    <xf numFmtId="0" fontId="39" fillId="27" borderId="0" applyNumberFormat="0" applyBorder="0" applyAlignment="0" applyProtection="0">
      <alignment vertical="center"/>
    </xf>
    <xf numFmtId="0" fontId="33" fillId="8" borderId="0" applyNumberFormat="0" applyBorder="0" applyAlignment="0" applyProtection="0">
      <alignment vertical="center"/>
    </xf>
    <xf numFmtId="0" fontId="39" fillId="41" borderId="0" applyNumberFormat="0" applyBorder="0" applyAlignment="0" applyProtection="0">
      <alignment vertical="center"/>
    </xf>
    <xf numFmtId="0" fontId="39" fillId="27" borderId="0" applyNumberFormat="0" applyBorder="0" applyAlignment="0" applyProtection="0">
      <alignment vertical="center"/>
    </xf>
    <xf numFmtId="0" fontId="54" fillId="59" borderId="0" applyNumberFormat="0" applyBorder="0" applyAlignment="0" applyProtection="0">
      <alignment vertical="center"/>
    </xf>
    <xf numFmtId="0" fontId="33" fillId="8" borderId="0" applyNumberFormat="0" applyBorder="0" applyAlignment="0" applyProtection="0">
      <alignment vertical="center"/>
    </xf>
    <xf numFmtId="0" fontId="39" fillId="41" borderId="0" applyNumberFormat="0" applyBorder="0" applyAlignment="0" applyProtection="0">
      <alignment vertical="center"/>
    </xf>
    <xf numFmtId="0" fontId="39" fillId="27" borderId="0" applyNumberFormat="0" applyBorder="0" applyAlignment="0" applyProtection="0">
      <alignment vertical="center"/>
    </xf>
    <xf numFmtId="0" fontId="33" fillId="59" borderId="0" applyNumberFormat="0" applyBorder="0" applyAlignment="0" applyProtection="0">
      <alignment vertical="center"/>
    </xf>
    <xf numFmtId="0" fontId="33" fillId="8" borderId="0" applyNumberFormat="0" applyBorder="0" applyAlignment="0" applyProtection="0">
      <alignment vertical="center"/>
    </xf>
    <xf numFmtId="0" fontId="39" fillId="41"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93" fillId="0" borderId="0" applyNumberFormat="0" applyFill="0" applyBorder="0" applyAlignment="0" applyProtection="0">
      <alignment vertical="center"/>
    </xf>
    <xf numFmtId="0" fontId="39" fillId="40"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5" fillId="0" borderId="0">
      <alignment vertical="center"/>
    </xf>
    <xf numFmtId="0" fontId="39" fillId="40" borderId="0" applyNumberFormat="0" applyBorder="0" applyAlignment="0" applyProtection="0">
      <alignment vertical="center"/>
    </xf>
    <xf numFmtId="0" fontId="39" fillId="34" borderId="0" applyNumberFormat="0" applyBorder="0" applyAlignment="0" applyProtection="0">
      <alignment vertical="center"/>
    </xf>
    <xf numFmtId="0" fontId="5" fillId="0" borderId="0">
      <alignment vertical="center"/>
    </xf>
    <xf numFmtId="0" fontId="92" fillId="34" borderId="0" applyNumberFormat="0" applyBorder="0" applyAlignment="0" applyProtection="0">
      <alignment vertical="center"/>
    </xf>
    <xf numFmtId="0" fontId="5" fillId="0" borderId="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99" fillId="63" borderId="0" applyNumberFormat="0" applyBorder="0" applyAlignment="0" applyProtection="0">
      <alignment vertical="center"/>
    </xf>
    <xf numFmtId="0" fontId="39" fillId="34" borderId="0" applyNumberFormat="0" applyBorder="0" applyAlignment="0" applyProtection="0">
      <alignment vertical="center"/>
    </xf>
    <xf numFmtId="0" fontId="39" fillId="43" borderId="0" applyNumberFormat="0" applyBorder="0" applyAlignment="0" applyProtection="0">
      <alignment vertical="center"/>
    </xf>
    <xf numFmtId="0" fontId="0" fillId="0" borderId="0">
      <alignment vertical="center"/>
    </xf>
    <xf numFmtId="0" fontId="39" fillId="43" borderId="0" applyNumberFormat="0" applyBorder="0" applyAlignment="0" applyProtection="0">
      <alignment vertical="center"/>
    </xf>
    <xf numFmtId="0" fontId="0" fillId="0" borderId="0"/>
    <xf numFmtId="0" fontId="39" fillId="43" borderId="0" applyNumberFormat="0" applyBorder="0" applyAlignment="0" applyProtection="0">
      <alignment vertical="center"/>
    </xf>
    <xf numFmtId="0" fontId="0" fillId="0" borderId="0"/>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92" fillId="43" borderId="0" applyNumberFormat="0" applyBorder="0" applyAlignment="0" applyProtection="0">
      <alignment vertical="center"/>
    </xf>
    <xf numFmtId="0" fontId="120" fillId="5" borderId="0" applyNumberFormat="0" applyBorder="0" applyAlignment="0" applyProtection="0">
      <alignment vertical="center"/>
    </xf>
    <xf numFmtId="0" fontId="39" fillId="43" borderId="0" applyNumberFormat="0" applyBorder="0" applyAlignment="0" applyProtection="0">
      <alignment vertical="center"/>
    </xf>
    <xf numFmtId="37" fontId="121" fillId="0" borderId="0">
      <alignment vertical="center"/>
    </xf>
    <xf numFmtId="0" fontId="39" fillId="43" borderId="0" applyNumberFormat="0" applyBorder="0" applyAlignment="0" applyProtection="0">
      <alignment vertical="center"/>
    </xf>
    <xf numFmtId="0" fontId="39" fillId="11" borderId="0" applyNumberFormat="0" applyBorder="0" applyAlignment="0" applyProtection="0">
      <alignment vertical="center"/>
    </xf>
    <xf numFmtId="0" fontId="39" fillId="43" borderId="0" applyNumberFormat="0" applyBorder="0" applyAlignment="0" applyProtection="0">
      <alignment vertical="center"/>
    </xf>
    <xf numFmtId="0" fontId="39" fillId="19"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103" fillId="0" borderId="28"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2" fillId="7" borderId="12" applyNumberFormat="0" applyAlignment="0" applyProtection="0">
      <alignment vertical="center"/>
    </xf>
    <xf numFmtId="0" fontId="39" fillId="12" borderId="0" applyNumberFormat="0" applyBorder="0" applyAlignment="0" applyProtection="0">
      <alignment vertical="center"/>
    </xf>
    <xf numFmtId="0" fontId="39" fillId="11" borderId="0" applyNumberFormat="0" applyBorder="0" applyAlignment="0" applyProtection="0">
      <alignment vertical="center"/>
    </xf>
    <xf numFmtId="15" fontId="122" fillId="0" borderId="0">
      <alignment vertical="center"/>
    </xf>
    <xf numFmtId="0" fontId="39" fillId="5" borderId="0" applyNumberFormat="0" applyBorder="0" applyAlignment="0" applyProtection="0">
      <alignment vertical="center"/>
    </xf>
    <xf numFmtId="0" fontId="95" fillId="0" borderId="0" applyNumberFormat="0" applyFill="0" applyBorder="0" applyAlignment="0" applyProtection="0">
      <alignment vertical="center"/>
    </xf>
    <xf numFmtId="0" fontId="39" fillId="5" borderId="0" applyNumberFormat="0" applyBorder="0" applyAlignment="0" applyProtection="0">
      <alignment vertical="center"/>
    </xf>
    <xf numFmtId="0" fontId="32" fillId="7" borderId="12" applyNumberFormat="0" applyAlignment="0" applyProtection="0">
      <alignment vertical="center"/>
    </xf>
    <xf numFmtId="0" fontId="62" fillId="11" borderId="0" applyNumberFormat="0" applyBorder="0" applyAlignment="0" applyProtection="0">
      <alignment vertical="center"/>
    </xf>
    <xf numFmtId="0" fontId="39" fillId="27" borderId="0" applyNumberFormat="0" applyBorder="0" applyAlignment="0" applyProtection="0">
      <alignment vertical="center"/>
    </xf>
    <xf numFmtId="0" fontId="39" fillId="21" borderId="0" applyNumberFormat="0" applyBorder="0" applyAlignment="0" applyProtection="0">
      <alignment vertical="center"/>
    </xf>
    <xf numFmtId="0" fontId="39" fillId="27" borderId="0" applyNumberFormat="0" applyBorder="0" applyAlignment="0" applyProtection="0">
      <alignment vertical="center"/>
    </xf>
    <xf numFmtId="219" fontId="39" fillId="0" borderId="0" applyFont="0" applyFill="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41" borderId="0" applyNumberFormat="0" applyBorder="0" applyAlignment="0" applyProtection="0">
      <alignment vertical="center"/>
    </xf>
    <xf numFmtId="0" fontId="30"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0" fillId="5" borderId="0" applyNumberFormat="0" applyBorder="0" applyAlignment="0" applyProtection="0">
      <alignment vertical="center"/>
    </xf>
    <xf numFmtId="0" fontId="39" fillId="34" borderId="0" applyNumberFormat="0" applyBorder="0" applyAlignment="0" applyProtection="0">
      <alignment vertical="center"/>
    </xf>
    <xf numFmtId="0" fontId="39" fillId="21" borderId="0" applyNumberFormat="0" applyBorder="0" applyAlignment="0" applyProtection="0">
      <alignment vertical="center"/>
    </xf>
    <xf numFmtId="0" fontId="39" fillId="34" borderId="0" applyNumberFormat="0" applyBorder="0" applyAlignment="0" applyProtection="0">
      <alignment vertical="center"/>
    </xf>
    <xf numFmtId="0" fontId="62" fillId="11" borderId="0" applyNumberFormat="0" applyBorder="0" applyAlignment="0" applyProtection="0">
      <alignment vertical="center"/>
    </xf>
    <xf numFmtId="0" fontId="39" fillId="34" borderId="0" applyNumberFormat="0" applyBorder="0" applyAlignment="0" applyProtection="0">
      <alignment vertical="center"/>
    </xf>
    <xf numFmtId="0" fontId="38" fillId="19" borderId="0" applyNumberFormat="0" applyBorder="0" applyAlignment="0" applyProtection="0">
      <alignment vertical="center"/>
    </xf>
    <xf numFmtId="0" fontId="39" fillId="34"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123" fillId="0" borderId="0">
      <alignment vertical="center"/>
    </xf>
    <xf numFmtId="0" fontId="38" fillId="27" borderId="0" applyNumberFormat="0" applyBorder="0" applyAlignment="0" applyProtection="0">
      <alignment vertical="center"/>
    </xf>
    <xf numFmtId="0" fontId="116" fillId="0" borderId="0" applyNumberFormat="0" applyFill="0" applyBorder="0" applyAlignment="0" applyProtection="0">
      <alignment vertical="center"/>
    </xf>
    <xf numFmtId="0" fontId="38" fillId="41" borderId="0" applyNumberFormat="0" applyBorder="0" applyAlignment="0" applyProtection="0">
      <alignment vertical="center"/>
    </xf>
    <xf numFmtId="0" fontId="116" fillId="0" borderId="0" applyNumberFormat="0" applyFill="0" applyBorder="0" applyAlignment="0" applyProtection="0">
      <alignment vertical="center"/>
    </xf>
    <xf numFmtId="0" fontId="38" fillId="40" borderId="0" applyNumberFormat="0" applyBorder="0" applyAlignment="0" applyProtection="0">
      <alignment vertical="center"/>
    </xf>
    <xf numFmtId="0" fontId="33" fillId="21" borderId="0" applyNumberFormat="0" applyBorder="0" applyAlignment="0" applyProtection="0">
      <alignment vertical="center"/>
    </xf>
    <xf numFmtId="0" fontId="39" fillId="41" borderId="0" applyNumberFormat="0" applyBorder="0" applyAlignment="0" applyProtection="0">
      <alignment vertical="center"/>
    </xf>
    <xf numFmtId="0" fontId="33" fillId="21" borderId="0" applyNumberFormat="0" applyBorder="0" applyAlignment="0" applyProtection="0">
      <alignment vertical="center"/>
    </xf>
    <xf numFmtId="0" fontId="39" fillId="41" borderId="0" applyNumberFormat="0" applyBorder="0" applyAlignment="0" applyProtection="0">
      <alignment vertical="center"/>
    </xf>
    <xf numFmtId="0" fontId="33" fillId="21" borderId="0" applyNumberFormat="0" applyBorder="0" applyAlignment="0" applyProtection="0">
      <alignment vertical="center"/>
    </xf>
    <xf numFmtId="0" fontId="39" fillId="41" borderId="0" applyNumberFormat="0" applyBorder="0" applyAlignment="0" applyProtection="0">
      <alignment vertical="center"/>
    </xf>
    <xf numFmtId="0" fontId="33" fillId="21" borderId="0" applyNumberFormat="0" applyBorder="0" applyAlignment="0" applyProtection="0">
      <alignment vertical="center"/>
    </xf>
    <xf numFmtId="0" fontId="39" fillId="41" borderId="0" applyNumberFormat="0" applyBorder="0" applyAlignment="0" applyProtection="0">
      <alignment vertical="center"/>
    </xf>
    <xf numFmtId="0" fontId="33" fillId="21" borderId="0" applyNumberFormat="0" applyBorder="0" applyAlignment="0" applyProtection="0">
      <alignment vertical="center"/>
    </xf>
    <xf numFmtId="0" fontId="39" fillId="41" borderId="0" applyNumberFormat="0" applyBorder="0" applyAlignment="0" applyProtection="0">
      <alignment vertical="center"/>
    </xf>
    <xf numFmtId="0" fontId="33" fillId="21" borderId="0" applyNumberFormat="0" applyBorder="0" applyAlignment="0" applyProtection="0">
      <alignment vertical="center"/>
    </xf>
    <xf numFmtId="0" fontId="39" fillId="41" borderId="0" applyNumberFormat="0" applyBorder="0" applyAlignment="0" applyProtection="0">
      <alignment vertical="center"/>
    </xf>
    <xf numFmtId="0" fontId="33" fillId="21" borderId="0" applyNumberFormat="0" applyBorder="0" applyAlignment="0" applyProtection="0">
      <alignment vertical="center"/>
    </xf>
    <xf numFmtId="0" fontId="39" fillId="41" borderId="0" applyNumberFormat="0" applyBorder="0" applyAlignment="0" applyProtection="0">
      <alignment vertical="center"/>
    </xf>
    <xf numFmtId="0" fontId="33" fillId="21" borderId="0" applyNumberFormat="0" applyBorder="0" applyAlignment="0" applyProtection="0">
      <alignment vertical="center"/>
    </xf>
    <xf numFmtId="0" fontId="39" fillId="41" borderId="0" applyNumberFormat="0" applyBorder="0" applyAlignment="0" applyProtection="0">
      <alignment vertical="center"/>
    </xf>
    <xf numFmtId="180" fontId="39" fillId="0" borderId="0" applyFont="0" applyFill="0" applyBorder="0" applyAlignment="0" applyProtection="0">
      <alignment vertical="center"/>
    </xf>
    <xf numFmtId="0" fontId="39" fillId="41" borderId="0" applyNumberFormat="0" applyBorder="0" applyAlignment="0" applyProtection="0">
      <alignment vertical="center"/>
    </xf>
    <xf numFmtId="0" fontId="92"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0" fillId="0" borderId="0">
      <alignment vertical="center"/>
    </xf>
    <xf numFmtId="0" fontId="92" fillId="41" borderId="0" applyNumberFormat="0" applyBorder="0" applyAlignment="0" applyProtection="0">
      <alignment vertical="center"/>
    </xf>
    <xf numFmtId="0" fontId="0" fillId="62" borderId="30" applyNumberFormat="0" applyFont="0" applyAlignment="0" applyProtection="0">
      <alignment vertical="center"/>
    </xf>
    <xf numFmtId="0" fontId="0" fillId="0" borderId="0">
      <alignment vertical="center"/>
    </xf>
    <xf numFmtId="0" fontId="39" fillId="41" borderId="0" applyNumberFormat="0" applyBorder="0" applyAlignment="0" applyProtection="0">
      <alignment vertical="center"/>
    </xf>
    <xf numFmtId="0" fontId="0" fillId="62" borderId="30" applyNumberFormat="0" applyFont="0" applyAlignment="0" applyProtection="0">
      <alignment vertical="center"/>
    </xf>
    <xf numFmtId="0" fontId="61" fillId="0" borderId="0"/>
    <xf numFmtId="0" fontId="39" fillId="41" borderId="0" applyNumberFormat="0" applyBorder="0" applyAlignment="0" applyProtection="0">
      <alignment vertical="center"/>
    </xf>
    <xf numFmtId="0" fontId="0" fillId="0" borderId="0"/>
    <xf numFmtId="0" fontId="39" fillId="41" borderId="0" applyNumberFormat="0" applyBorder="0" applyAlignment="0" applyProtection="0">
      <alignment vertical="center"/>
    </xf>
    <xf numFmtId="0" fontId="0" fillId="0" borderId="0"/>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0" fillId="0" borderId="0">
      <alignment vertical="center"/>
    </xf>
    <xf numFmtId="0" fontId="39" fillId="41" borderId="0" applyNumberFormat="0" applyBorder="0" applyAlignment="0" applyProtection="0">
      <alignment vertical="center"/>
    </xf>
    <xf numFmtId="0" fontId="0" fillId="0" borderId="0"/>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3" fillId="19" borderId="0" applyNumberFormat="0" applyBorder="0" applyAlignment="0" applyProtection="0">
      <alignment vertical="center"/>
    </xf>
    <xf numFmtId="0" fontId="39" fillId="21" borderId="0" applyNumberFormat="0" applyBorder="0" applyAlignment="0" applyProtection="0">
      <alignment vertical="center"/>
    </xf>
    <xf numFmtId="0" fontId="92"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0" fillId="5" borderId="0" applyNumberFormat="0" applyBorder="0" applyAlignment="0" applyProtection="0">
      <alignment vertical="center"/>
    </xf>
    <xf numFmtId="0" fontId="92" fillId="21" borderId="0" applyNumberFormat="0" applyBorder="0" applyAlignment="0" applyProtection="0">
      <alignment vertical="center"/>
    </xf>
    <xf numFmtId="0" fontId="62" fillId="1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54" fillId="19"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66" fillId="11" borderId="0" applyNumberFormat="0" applyBorder="0" applyAlignment="0" applyProtection="0">
      <alignment vertical="center"/>
    </xf>
    <xf numFmtId="0" fontId="39" fillId="21" borderId="0" applyNumberFormat="0" applyBorder="0" applyAlignment="0" applyProtection="0">
      <alignment vertical="center"/>
    </xf>
    <xf numFmtId="0" fontId="30" fillId="5" borderId="0" applyNumberFormat="0" applyBorder="0" applyAlignment="0" applyProtection="0">
      <alignment vertical="center"/>
    </xf>
    <xf numFmtId="0" fontId="39" fillId="41" borderId="0" applyNumberFormat="0" applyBorder="0" applyAlignment="0" applyProtection="0">
      <alignment vertical="center"/>
    </xf>
    <xf numFmtId="0" fontId="39" fillId="21" borderId="0" applyNumberFormat="0" applyBorder="0" applyAlignment="0" applyProtection="0">
      <alignment vertical="center"/>
    </xf>
    <xf numFmtId="0" fontId="30" fillId="5" borderId="0" applyNumberFormat="0" applyBorder="0" applyAlignment="0" applyProtection="0">
      <alignment vertical="center"/>
    </xf>
    <xf numFmtId="0" fontId="39" fillId="41" borderId="0" applyNumberFormat="0" applyBorder="0" applyAlignment="0" applyProtection="0">
      <alignment vertical="center"/>
    </xf>
    <xf numFmtId="0" fontId="39" fillId="21" borderId="0" applyNumberFormat="0" applyBorder="0" applyAlignment="0" applyProtection="0">
      <alignment vertical="center"/>
    </xf>
    <xf numFmtId="0" fontId="33" fillId="44" borderId="0" applyNumberFormat="0" applyBorder="0" applyAlignment="0" applyProtection="0">
      <alignment vertical="center"/>
    </xf>
    <xf numFmtId="24" fontId="39" fillId="0" borderId="0" applyFont="0" applyFill="0" applyBorder="0" applyAlignment="0" applyProtection="0">
      <alignment vertical="center"/>
    </xf>
    <xf numFmtId="0" fontId="33" fillId="59" borderId="0" applyNumberFormat="0" applyBorder="0" applyAlignment="0" applyProtection="0">
      <alignment vertical="center"/>
    </xf>
    <xf numFmtId="0" fontId="39" fillId="19" borderId="0" applyNumberFormat="0" applyBorder="0" applyAlignment="0" applyProtection="0">
      <alignment vertical="center"/>
    </xf>
    <xf numFmtId="0" fontId="62" fillId="11" borderId="0" applyNumberFormat="0" applyBorder="0" applyAlignment="0" applyProtection="0">
      <alignment vertical="center"/>
    </xf>
    <xf numFmtId="0" fontId="92" fillId="19" borderId="0" applyNumberFormat="0" applyBorder="0" applyAlignment="0" applyProtection="0">
      <alignment vertical="center"/>
    </xf>
    <xf numFmtId="0" fontId="30" fillId="5" borderId="0" applyNumberFormat="0" applyBorder="0" applyAlignment="0" applyProtection="0">
      <alignment vertical="center"/>
    </xf>
    <xf numFmtId="0" fontId="39" fillId="40"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37" fontId="39" fillId="0" borderId="0" applyFont="0" applyFill="0" applyBorder="0" applyAlignment="0" applyProtection="0">
      <alignment vertical="center"/>
    </xf>
    <xf numFmtId="0" fontId="92" fillId="19" borderId="0" applyNumberFormat="0" applyBorder="0" applyAlignment="0" applyProtection="0">
      <alignment vertical="center"/>
    </xf>
    <xf numFmtId="0" fontId="0" fillId="0" borderId="0">
      <alignment vertical="center"/>
    </xf>
    <xf numFmtId="0" fontId="39" fillId="19" borderId="0" applyNumberFormat="0" applyBorder="0" applyAlignment="0" applyProtection="0">
      <alignment vertical="center"/>
    </xf>
    <xf numFmtId="0" fontId="0" fillId="0" borderId="0"/>
    <xf numFmtId="0" fontId="39" fillId="0" borderId="0">
      <alignment vertical="center"/>
    </xf>
    <xf numFmtId="0" fontId="39" fillId="19" borderId="0" applyNumberFormat="0" applyBorder="0" applyAlignment="0" applyProtection="0">
      <alignment vertical="center"/>
    </xf>
    <xf numFmtId="201" fontId="39" fillId="0" borderId="0" applyFont="0" applyFill="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62" fillId="27" borderId="0" applyNumberFormat="0" applyBorder="0" applyAlignment="0" applyProtection="0">
      <alignment vertical="center"/>
    </xf>
    <xf numFmtId="0" fontId="39" fillId="19" borderId="0" applyNumberFormat="0" applyBorder="0" applyAlignment="0" applyProtection="0">
      <alignment vertical="center"/>
    </xf>
    <xf numFmtId="39" fontId="39" fillId="0" borderId="0" applyFont="0" applyFill="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41" borderId="0" applyNumberFormat="0" applyBorder="0" applyAlignment="0" applyProtection="0">
      <alignment vertical="center"/>
    </xf>
    <xf numFmtId="0" fontId="39" fillId="19" borderId="0" applyNumberFormat="0" applyBorder="0" applyAlignment="0" applyProtection="0">
      <alignment vertical="center"/>
    </xf>
    <xf numFmtId="0" fontId="39" fillId="41" borderId="0" applyNumberFormat="0" applyBorder="0" applyAlignment="0" applyProtection="0">
      <alignment vertical="center"/>
    </xf>
    <xf numFmtId="0" fontId="39" fillId="19" borderId="0" applyNumberFormat="0" applyBorder="0" applyAlignment="0" applyProtection="0">
      <alignment vertical="center"/>
    </xf>
    <xf numFmtId="0" fontId="33" fillId="30" borderId="0" applyNumberFormat="0" applyBorder="0" applyAlignment="0" applyProtection="0">
      <alignment vertical="center"/>
    </xf>
    <xf numFmtId="0" fontId="39" fillId="27" borderId="0" applyNumberFormat="0" applyBorder="0" applyAlignment="0" applyProtection="0">
      <alignment vertical="center"/>
    </xf>
    <xf numFmtId="0" fontId="92"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92"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184" fontId="39" fillId="0" borderId="0" applyFont="0" applyFill="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182" fontId="0" fillId="64" borderId="0">
      <alignment vertical="center"/>
    </xf>
    <xf numFmtId="0" fontId="33" fillId="8" borderId="0" applyNumberFormat="0" applyBorder="0" applyAlignment="0" applyProtection="0">
      <alignment vertical="center"/>
    </xf>
    <xf numFmtId="0" fontId="39" fillId="41" borderId="0" applyNumberFormat="0" applyBorder="0" applyAlignment="0" applyProtection="0">
      <alignment vertical="center"/>
    </xf>
    <xf numFmtId="0" fontId="101" fillId="5" borderId="0" applyNumberFormat="0" applyBorder="0" applyAlignment="0" applyProtection="0">
      <alignment vertical="center"/>
    </xf>
    <xf numFmtId="0" fontId="30" fillId="5" borderId="0" applyNumberFormat="0" applyBorder="0" applyAlignment="0" applyProtection="0">
      <alignment vertical="center"/>
    </xf>
    <xf numFmtId="0" fontId="92"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125" fillId="5" borderId="0" applyNumberFormat="0" applyBorder="0" applyAlignment="0" applyProtection="0">
      <alignment vertical="center"/>
    </xf>
    <xf numFmtId="0" fontId="30" fillId="5" borderId="0" applyNumberFormat="0" applyBorder="0" applyAlignment="0" applyProtection="0">
      <alignment vertical="center"/>
    </xf>
    <xf numFmtId="0" fontId="92"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3" fillId="30"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0" fillId="5" borderId="0" applyNumberFormat="0" applyBorder="0" applyAlignment="0" applyProtection="0">
      <alignment vertical="center"/>
    </xf>
    <xf numFmtId="0" fontId="39" fillId="41" borderId="0" applyNumberFormat="0" applyBorder="0" applyAlignment="0" applyProtection="0">
      <alignment vertical="center"/>
    </xf>
    <xf numFmtId="0" fontId="0" fillId="62" borderId="30" applyNumberFormat="0" applyFont="0" applyAlignment="0" applyProtection="0">
      <alignment vertical="center"/>
    </xf>
    <xf numFmtId="0" fontId="39" fillId="41" borderId="0" applyNumberFormat="0" applyBorder="0" applyAlignment="0" applyProtection="0">
      <alignment vertical="center"/>
    </xf>
    <xf numFmtId="0" fontId="39" fillId="62" borderId="30" applyNumberFormat="0" applyFont="0" applyAlignment="0" applyProtection="0">
      <alignment vertical="center"/>
    </xf>
    <xf numFmtId="0" fontId="39" fillId="41" borderId="0" applyNumberFormat="0" applyBorder="0" applyAlignment="0" applyProtection="0">
      <alignment vertical="center"/>
    </xf>
    <xf numFmtId="0" fontId="39" fillId="62" borderId="30" applyNumberFormat="0" applyFont="0" applyAlignment="0" applyProtection="0">
      <alignment vertical="center"/>
    </xf>
    <xf numFmtId="0" fontId="39" fillId="41" borderId="0" applyNumberFormat="0" applyBorder="0" applyAlignment="0" applyProtection="0">
      <alignment vertical="center"/>
    </xf>
    <xf numFmtId="0" fontId="39" fillId="62" borderId="30" applyNumberFormat="0" applyFont="0" applyAlignment="0" applyProtection="0">
      <alignment vertical="center"/>
    </xf>
    <xf numFmtId="0" fontId="39" fillId="41" borderId="0" applyNumberFormat="0" applyBorder="0" applyAlignment="0" applyProtection="0">
      <alignment vertical="center"/>
    </xf>
    <xf numFmtId="0" fontId="54" fillId="30" borderId="0" applyNumberFormat="0" applyBorder="0" applyAlignment="0" applyProtection="0">
      <alignment vertical="center"/>
    </xf>
    <xf numFmtId="0" fontId="39" fillId="40" borderId="0" applyNumberFormat="0" applyBorder="0" applyAlignment="0" applyProtection="0">
      <alignment vertical="center"/>
    </xf>
    <xf numFmtId="0" fontId="101" fillId="5" borderId="0" applyNumberFormat="0" applyBorder="0" applyAlignment="0" applyProtection="0">
      <alignment vertical="center"/>
    </xf>
    <xf numFmtId="0" fontId="30" fillId="5" borderId="0" applyNumberFormat="0" applyBorder="0" applyAlignment="0" applyProtection="0">
      <alignment vertical="center"/>
    </xf>
    <xf numFmtId="0" fontId="43" fillId="0" borderId="0" applyNumberFormat="0" applyFill="0" applyBorder="0" applyAlignment="0" applyProtection="0">
      <alignment vertical="center"/>
    </xf>
    <xf numFmtId="0" fontId="92"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43" fillId="0" borderId="0" applyNumberFormat="0" applyFill="0" applyBorder="0" applyAlignment="0" applyProtection="0">
      <alignment vertical="center"/>
    </xf>
    <xf numFmtId="0" fontId="92"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43" fillId="0" borderId="0" applyNumberFormat="0" applyFill="0" applyBorder="0" applyAlignment="0" applyProtection="0">
      <alignment vertical="center"/>
    </xf>
    <xf numFmtId="0" fontId="33" fillId="59"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201" fontId="127" fillId="39" borderId="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3" fillId="59"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0" fillId="62" borderId="30" applyNumberFormat="0" applyFont="0" applyAlignment="0" applyProtection="0">
      <alignment vertical="center"/>
    </xf>
    <xf numFmtId="0" fontId="33" fillId="59" borderId="0" applyNumberFormat="0" applyBorder="0" applyAlignment="0" applyProtection="0">
      <alignment vertical="center"/>
    </xf>
    <xf numFmtId="0" fontId="39" fillId="40" borderId="0" applyNumberFormat="0" applyBorder="0" applyAlignment="0" applyProtection="0">
      <alignment vertical="center"/>
    </xf>
    <xf numFmtId="0" fontId="39" fillId="62" borderId="30" applyNumberFormat="0" applyFont="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3" fillId="59" borderId="0" applyNumberFormat="0" applyBorder="0" applyAlignment="0" applyProtection="0">
      <alignment vertical="center"/>
    </xf>
    <xf numFmtId="0" fontId="0" fillId="0" borderId="0"/>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128" fillId="0" borderId="14" applyNumberFormat="0" applyFill="0" applyAlignment="0" applyProtection="0">
      <alignment vertical="center"/>
    </xf>
    <xf numFmtId="0" fontId="39" fillId="41" borderId="0" applyNumberFormat="0" applyBorder="0" applyAlignment="0" applyProtection="0">
      <alignment vertical="center"/>
    </xf>
    <xf numFmtId="0" fontId="0" fillId="0" borderId="0">
      <alignment vertical="center"/>
    </xf>
    <xf numFmtId="0" fontId="39" fillId="41" borderId="0" applyNumberFormat="0" applyBorder="0" applyAlignment="0" applyProtection="0">
      <alignment vertical="center"/>
    </xf>
    <xf numFmtId="0" fontId="129" fillId="11" borderId="0" applyNumberFormat="0" applyBorder="0" applyAlignment="0" applyProtection="0">
      <alignment vertical="center"/>
    </xf>
    <xf numFmtId="0" fontId="130" fillId="0" borderId="0" applyNumberFormat="0" applyFill="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124" fillId="34"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62" fillId="11"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78" fillId="45"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220" fontId="39" fillId="0" borderId="0" applyFont="0" applyFill="0" applyBorder="0" applyAlignment="0" applyProtection="0">
      <alignment vertical="center"/>
    </xf>
    <xf numFmtId="0" fontId="113" fillId="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48" fillId="34" borderId="0" applyNumberFormat="0" applyBorder="0" applyAlignment="0" applyProtection="0">
      <alignment vertical="center"/>
    </xf>
    <xf numFmtId="0" fontId="0" fillId="0" borderId="0">
      <alignment vertical="center"/>
    </xf>
    <xf numFmtId="0" fontId="30" fillId="5" borderId="0" applyNumberFormat="0" applyBorder="0" applyAlignment="0" applyProtection="0">
      <alignment vertical="center"/>
    </xf>
    <xf numFmtId="0" fontId="39" fillId="41" borderId="0" applyNumberFormat="0" applyBorder="0" applyAlignment="0" applyProtection="0">
      <alignment vertical="center"/>
    </xf>
    <xf numFmtId="0" fontId="62" fillId="11" borderId="0" applyNumberFormat="0" applyBorder="0" applyAlignment="0" applyProtection="0">
      <alignment vertical="center"/>
    </xf>
    <xf numFmtId="0" fontId="39" fillId="41"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62" fillId="11" borderId="0" applyNumberFormat="0" applyBorder="0" applyAlignment="0" applyProtection="0">
      <alignment vertical="center"/>
    </xf>
    <xf numFmtId="0" fontId="33" fillId="56" borderId="0" applyNumberFormat="0" applyBorder="0" applyAlignment="0" applyProtection="0">
      <alignment vertical="center"/>
    </xf>
    <xf numFmtId="0" fontId="62" fillId="11" borderId="0" applyNumberFormat="0" applyBorder="0" applyAlignment="0" applyProtection="0">
      <alignment vertical="center"/>
    </xf>
    <xf numFmtId="0" fontId="96" fillId="21" borderId="0" applyNumberFormat="0" applyBorder="0" applyAlignment="0" applyProtection="0">
      <alignment vertical="center"/>
    </xf>
    <xf numFmtId="0" fontId="33" fillId="21" borderId="0" applyNumberFormat="0" applyBorder="0" applyAlignment="0" applyProtection="0">
      <alignment vertical="center"/>
    </xf>
    <xf numFmtId="0" fontId="96" fillId="19" borderId="0" applyNumberFormat="0" applyBorder="0" applyAlignment="0" applyProtection="0">
      <alignment vertical="center"/>
    </xf>
    <xf numFmtId="0" fontId="33" fillId="19" borderId="0" applyNumberFormat="0" applyBorder="0" applyAlignment="0" applyProtection="0">
      <alignment vertical="center"/>
    </xf>
    <xf numFmtId="0" fontId="33" fillId="59" borderId="0" applyNumberFormat="0" applyBorder="0" applyAlignment="0" applyProtection="0">
      <alignment vertical="center"/>
    </xf>
    <xf numFmtId="0" fontId="77" fillId="59" borderId="0" applyNumberFormat="0" applyBorder="0" applyAlignment="0" applyProtection="0">
      <alignment vertical="center"/>
    </xf>
    <xf numFmtId="0" fontId="96" fillId="30" borderId="0" applyNumberFormat="0" applyBorder="0" applyAlignment="0" applyProtection="0">
      <alignment vertical="center"/>
    </xf>
    <xf numFmtId="0" fontId="33" fillId="59" borderId="0" applyNumberFormat="0" applyBorder="0" applyAlignment="0" applyProtection="0">
      <alignment vertical="center"/>
    </xf>
    <xf numFmtId="0" fontId="33" fillId="30" borderId="0" applyNumberFormat="0" applyBorder="0" applyAlignment="0" applyProtection="0">
      <alignment vertical="center"/>
    </xf>
    <xf numFmtId="0" fontId="77" fillId="59" borderId="0" applyNumberFormat="0" applyBorder="0" applyAlignment="0" applyProtection="0">
      <alignment vertical="center"/>
    </xf>
    <xf numFmtId="0" fontId="96" fillId="8" borderId="0" applyNumberFormat="0" applyBorder="0" applyAlignment="0" applyProtection="0">
      <alignment vertical="center"/>
    </xf>
    <xf numFmtId="0" fontId="33" fillId="59" borderId="0" applyNumberFormat="0" applyBorder="0" applyAlignment="0" applyProtection="0">
      <alignment vertical="center"/>
    </xf>
    <xf numFmtId="0" fontId="33" fillId="8"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54" fillId="19" borderId="0" applyNumberFormat="0" applyBorder="0" applyAlignment="0" applyProtection="0">
      <alignment vertical="center"/>
    </xf>
    <xf numFmtId="0" fontId="33" fillId="56" borderId="0" applyNumberFormat="0" applyBorder="0" applyAlignment="0" applyProtection="0">
      <alignment vertical="center"/>
    </xf>
    <xf numFmtId="0" fontId="33" fillId="19"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77"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77" fillId="56" borderId="0" applyNumberFormat="0" applyBorder="0" applyAlignment="0" applyProtection="0">
      <alignment vertical="center"/>
    </xf>
    <xf numFmtId="0" fontId="92" fillId="0" borderId="0">
      <alignment vertical="center"/>
    </xf>
    <xf numFmtId="0" fontId="62" fillId="11" borderId="0" applyNumberFormat="0" applyBorder="0" applyAlignment="0" applyProtection="0">
      <alignment vertical="center"/>
    </xf>
    <xf numFmtId="0" fontId="33" fillId="56" borderId="0" applyNumberFormat="0" applyBorder="0" applyAlignment="0" applyProtection="0">
      <alignment vertical="center"/>
    </xf>
    <xf numFmtId="0" fontId="111" fillId="0" borderId="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94" fillId="43" borderId="12" applyNumberFormat="0" applyAlignment="0" applyProtection="0">
      <alignment vertical="center"/>
    </xf>
    <xf numFmtId="0" fontId="33" fillId="56" borderId="0" applyNumberFormat="0" applyBorder="0" applyAlignment="0" applyProtection="0">
      <alignment vertical="center"/>
    </xf>
    <xf numFmtId="0" fontId="30" fillId="5" borderId="0" applyNumberFormat="0" applyBorder="0" applyAlignment="0" applyProtection="0">
      <alignment vertical="center"/>
    </xf>
    <xf numFmtId="0" fontId="33" fillId="56" borderId="0" applyNumberFormat="0" applyBorder="0" applyAlignment="0" applyProtection="0">
      <alignment vertical="center"/>
    </xf>
    <xf numFmtId="0" fontId="94" fillId="43" borderId="12" applyNumberFormat="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21" borderId="0" applyNumberFormat="0" applyBorder="0" applyAlignment="0" applyProtection="0">
      <alignment vertical="center"/>
    </xf>
    <xf numFmtId="0" fontId="77" fillId="21" borderId="0" applyNumberFormat="0" applyBorder="0" applyAlignment="0" applyProtection="0">
      <alignment vertical="center"/>
    </xf>
    <xf numFmtId="0" fontId="33" fillId="21" borderId="0" applyNumberFormat="0" applyBorder="0" applyAlignment="0" applyProtection="0">
      <alignment vertical="center"/>
    </xf>
    <xf numFmtId="0" fontId="94" fillId="43" borderId="12" applyNumberFormat="0" applyAlignment="0" applyProtection="0">
      <alignment vertical="center"/>
    </xf>
    <xf numFmtId="0" fontId="33" fillId="21" borderId="0" applyNumberFormat="0" applyBorder="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33" fillId="21" borderId="0" applyNumberFormat="0" applyBorder="0" applyAlignment="0" applyProtection="0">
      <alignment vertical="center"/>
    </xf>
    <xf numFmtId="0" fontId="92" fillId="62" borderId="30" applyNumberFormat="0" applyFont="0" applyAlignment="0" applyProtection="0">
      <alignment vertical="center"/>
    </xf>
    <xf numFmtId="0" fontId="33" fillId="21" borderId="0" applyNumberFormat="0" applyBorder="0" applyAlignment="0" applyProtection="0">
      <alignment vertical="center"/>
    </xf>
    <xf numFmtId="0" fontId="92" fillId="62" borderId="30" applyNumberFormat="0" applyFont="0" applyAlignment="0" applyProtection="0">
      <alignment vertical="center"/>
    </xf>
    <xf numFmtId="0" fontId="94" fillId="43" borderId="12" applyNumberFormat="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30"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94" fillId="43" borderId="12" applyNumberFormat="0" applyAlignment="0" applyProtection="0">
      <alignment vertical="center"/>
    </xf>
    <xf numFmtId="0" fontId="33" fillId="30"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77"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94" fillId="43" borderId="12" applyNumberFormat="0" applyAlignment="0" applyProtection="0">
      <alignment vertical="center"/>
    </xf>
    <xf numFmtId="0" fontId="33" fillId="19" borderId="0" applyNumberFormat="0" applyBorder="0" applyAlignment="0" applyProtection="0">
      <alignment vertical="center"/>
    </xf>
    <xf numFmtId="0" fontId="77"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0" fillId="5"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44" borderId="0" applyNumberFormat="0" applyBorder="0" applyAlignment="0" applyProtection="0">
      <alignment vertical="center"/>
    </xf>
    <xf numFmtId="0" fontId="30" fillId="5" borderId="0" applyNumberFormat="0" applyBorder="0" applyAlignment="0" applyProtection="0">
      <alignment vertical="center"/>
    </xf>
    <xf numFmtId="0" fontId="33" fillId="59" borderId="0" applyNumberFormat="0" applyBorder="0" applyAlignment="0" applyProtection="0">
      <alignment vertical="center"/>
    </xf>
    <xf numFmtId="0" fontId="77" fillId="59" borderId="0" applyNumberFormat="0" applyBorder="0" applyAlignment="0" applyProtection="0">
      <alignment vertical="center"/>
    </xf>
    <xf numFmtId="0" fontId="77" fillId="59" borderId="0" applyNumberFormat="0" applyBorder="0" applyAlignment="0" applyProtection="0">
      <alignment vertical="center"/>
    </xf>
    <xf numFmtId="0" fontId="0" fillId="0" borderId="0">
      <alignment vertical="center"/>
    </xf>
    <xf numFmtId="0" fontId="0" fillId="0" borderId="0"/>
    <xf numFmtId="0" fontId="33" fillId="59" borderId="0" applyNumberFormat="0" applyBorder="0" applyAlignment="0" applyProtection="0">
      <alignment vertical="center"/>
    </xf>
    <xf numFmtId="0" fontId="0" fillId="0" borderId="0">
      <alignment vertical="center"/>
    </xf>
    <xf numFmtId="0" fontId="0" fillId="0" borderId="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0" fillId="0" borderId="0"/>
    <xf numFmtId="0" fontId="33" fillId="59" borderId="0" applyNumberFormat="0" applyBorder="0" applyAlignment="0" applyProtection="0">
      <alignment vertical="center"/>
    </xf>
    <xf numFmtId="0" fontId="0" fillId="0" borderId="0"/>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54" fillId="8" borderId="0" applyNumberFormat="0" applyBorder="0" applyAlignment="0" applyProtection="0">
      <alignment vertical="center"/>
    </xf>
    <xf numFmtId="0" fontId="77"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8" borderId="0" applyNumberFormat="0" applyBorder="0" applyAlignment="0" applyProtection="0">
      <alignment vertical="center"/>
    </xf>
    <xf numFmtId="0" fontId="77"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8" borderId="0" applyNumberFormat="0" applyBorder="0" applyAlignment="0" applyProtection="0">
      <alignment vertical="center"/>
    </xf>
    <xf numFmtId="0" fontId="54" fillId="8" borderId="0" applyNumberFormat="0" applyBorder="0" applyAlignment="0" applyProtection="0">
      <alignment vertical="center"/>
    </xf>
    <xf numFmtId="0" fontId="77" fillId="8" borderId="0" applyNumberFormat="0" applyBorder="0" applyAlignment="0" applyProtection="0">
      <alignment vertical="center"/>
    </xf>
    <xf numFmtId="0" fontId="54"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4" fillId="8" borderId="0" applyNumberFormat="0" applyBorder="0" applyAlignment="0" applyProtection="0">
      <alignment vertical="center"/>
    </xf>
    <xf numFmtId="0" fontId="77" fillId="8" borderId="0" applyNumberFormat="0" applyBorder="0" applyAlignment="0" applyProtection="0">
      <alignment vertical="center"/>
    </xf>
    <xf numFmtId="217" fontId="61" fillId="0" borderId="29" applyFill="0" applyProtection="0">
      <alignment horizontal="right" vertical="center"/>
    </xf>
    <xf numFmtId="0" fontId="62" fillId="11"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62" fillId="11"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 fillId="0" borderId="0" applyFill="0" applyBorder="0" applyAlignment="0">
      <alignment vertical="center"/>
    </xf>
    <xf numFmtId="0" fontId="0" fillId="0" borderId="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56" borderId="0" applyNumberFormat="0" applyBorder="0" applyAlignment="0" applyProtection="0">
      <alignment vertical="center"/>
    </xf>
    <xf numFmtId="0" fontId="54" fillId="56" borderId="0" applyNumberFormat="0" applyBorder="0" applyAlignment="0" applyProtection="0">
      <alignment vertical="center"/>
    </xf>
    <xf numFmtId="0" fontId="0" fillId="0" borderId="0"/>
    <xf numFmtId="0" fontId="54" fillId="56" borderId="0" applyNumberFormat="0" applyBorder="0" applyAlignment="0" applyProtection="0">
      <alignment vertical="center"/>
    </xf>
    <xf numFmtId="0" fontId="79" fillId="7" borderId="21" applyNumberFormat="0" applyAlignment="0" applyProtection="0">
      <alignment vertical="center"/>
    </xf>
    <xf numFmtId="0" fontId="0" fillId="0" borderId="0"/>
    <xf numFmtId="0" fontId="33" fillId="56" borderId="0" applyNumberFormat="0" applyBorder="0" applyAlignment="0" applyProtection="0">
      <alignment vertical="center"/>
    </xf>
    <xf numFmtId="0" fontId="54" fillId="56" borderId="0" applyNumberFormat="0" applyBorder="0" applyAlignment="0" applyProtection="0">
      <alignment vertical="center"/>
    </xf>
    <xf numFmtId="0" fontId="33" fillId="30" borderId="0" applyNumberFormat="0" applyBorder="0" applyAlignment="0" applyProtection="0">
      <alignment vertical="center"/>
    </xf>
    <xf numFmtId="0" fontId="46" fillId="0" borderId="0" applyNumberFormat="0" applyFill="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79" fillId="7" borderId="21" applyNumberFormat="0" applyAlignment="0" applyProtection="0">
      <alignment vertical="center"/>
    </xf>
    <xf numFmtId="0" fontId="30" fillId="5" borderId="0" applyNumberFormat="0" applyBorder="0" applyAlignment="0" applyProtection="0">
      <alignment vertical="center"/>
    </xf>
    <xf numFmtId="0" fontId="46" fillId="0" borderId="0" applyNumberFormat="0" applyFill="0" applyBorder="0" applyAlignment="0" applyProtection="0">
      <alignment vertical="center"/>
    </xf>
    <xf numFmtId="0" fontId="54" fillId="56" borderId="0" applyNumberFormat="0" applyBorder="0" applyAlignment="0" applyProtection="0">
      <alignment vertical="center"/>
    </xf>
    <xf numFmtId="0" fontId="46" fillId="0" borderId="0" applyNumberFormat="0" applyFill="0" applyBorder="0" applyAlignment="0" applyProtection="0">
      <alignment vertical="center"/>
    </xf>
    <xf numFmtId="0" fontId="33" fillId="56" borderId="0" applyNumberFormat="0" applyBorder="0" applyAlignment="0" applyProtection="0">
      <alignment vertical="center"/>
    </xf>
    <xf numFmtId="0" fontId="33" fillId="21" borderId="0" applyNumberFormat="0" applyBorder="0" applyAlignment="0" applyProtection="0">
      <alignment vertical="center"/>
    </xf>
    <xf numFmtId="0" fontId="54" fillId="21" borderId="0" applyNumberFormat="0" applyBorder="0" applyAlignment="0" applyProtection="0">
      <alignment vertical="center"/>
    </xf>
    <xf numFmtId="0" fontId="5" fillId="0" borderId="0"/>
    <xf numFmtId="0" fontId="54" fillId="21" borderId="0" applyNumberFormat="0" applyBorder="0" applyAlignment="0" applyProtection="0">
      <alignment vertical="center"/>
    </xf>
    <xf numFmtId="0" fontId="5" fillId="0" borderId="0"/>
    <xf numFmtId="0" fontId="33" fillId="21" borderId="0" applyNumberFormat="0" applyBorder="0" applyAlignment="0" applyProtection="0">
      <alignment vertical="center"/>
    </xf>
    <xf numFmtId="0" fontId="54" fillId="21" borderId="0" applyNumberFormat="0" applyBorder="0" applyAlignment="0" applyProtection="0">
      <alignment vertical="center"/>
    </xf>
    <xf numFmtId="0" fontId="33" fillId="46" borderId="0" applyNumberFormat="0" applyBorder="0" applyAlignment="0" applyProtection="0">
      <alignment vertical="center"/>
    </xf>
    <xf numFmtId="0" fontId="30" fillId="5"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54"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19" borderId="0" applyNumberFormat="0" applyBorder="0" applyAlignment="0" applyProtection="0">
      <alignment vertical="center"/>
    </xf>
    <xf numFmtId="189" fontId="39" fillId="0" borderId="0" applyFont="0" applyFill="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32" fillId="7" borderId="12" applyNumberFormat="0" applyAlignment="0" applyProtection="0">
      <alignment vertical="center"/>
    </xf>
    <xf numFmtId="0" fontId="46" fillId="0" borderId="0" applyNumberFormat="0" applyFill="0" applyBorder="0" applyAlignment="0" applyProtection="0">
      <alignment vertical="center"/>
    </xf>
    <xf numFmtId="0" fontId="33" fillId="19" borderId="0" applyNumberFormat="0" applyBorder="0" applyAlignment="0" applyProtection="0">
      <alignment vertical="center"/>
    </xf>
    <xf numFmtId="0" fontId="33" fillId="59" borderId="0" applyNumberFormat="0" applyBorder="0" applyAlignment="0" applyProtection="0">
      <alignment vertical="center"/>
    </xf>
    <xf numFmtId="0" fontId="54" fillId="59" borderId="0" applyNumberFormat="0" applyBorder="0" applyAlignment="0" applyProtection="0">
      <alignment vertical="center"/>
    </xf>
    <xf numFmtId="0" fontId="54" fillId="59" borderId="0" applyNumberFormat="0" applyBorder="0" applyAlignment="0" applyProtection="0">
      <alignment vertical="center"/>
    </xf>
    <xf numFmtId="0" fontId="54" fillId="59" borderId="0" applyNumberFormat="0" applyBorder="0" applyAlignment="0" applyProtection="0">
      <alignment vertical="center"/>
    </xf>
    <xf numFmtId="0" fontId="33" fillId="59" borderId="0" applyNumberFormat="0" applyBorder="0" applyAlignment="0" applyProtection="0">
      <alignment vertical="center"/>
    </xf>
    <xf numFmtId="0" fontId="42" fillId="0" borderId="15" applyNumberFormat="0" applyFill="0" applyAlignment="0" applyProtection="0">
      <alignment vertical="center"/>
    </xf>
    <xf numFmtId="0" fontId="54" fillId="59" borderId="0" applyNumberFormat="0" applyBorder="0" applyAlignment="0" applyProtection="0">
      <alignment vertical="center"/>
    </xf>
    <xf numFmtId="0" fontId="54" fillId="59" borderId="0" applyNumberFormat="0" applyBorder="0" applyAlignment="0" applyProtection="0">
      <alignment vertical="center"/>
    </xf>
    <xf numFmtId="0" fontId="54" fillId="59" borderId="0" applyNumberFormat="0" applyBorder="0" applyAlignment="0" applyProtection="0">
      <alignment vertical="center"/>
    </xf>
    <xf numFmtId="0" fontId="33" fillId="59" borderId="0" applyNumberFormat="0" applyBorder="0" applyAlignment="0" applyProtection="0">
      <alignment vertical="center"/>
    </xf>
    <xf numFmtId="0" fontId="33" fillId="30" borderId="0" applyNumberFormat="0" applyBorder="0" applyAlignment="0" applyProtection="0">
      <alignment vertical="center"/>
    </xf>
    <xf numFmtId="0" fontId="79" fillId="7" borderId="21" applyNumberFormat="0" applyAlignment="0" applyProtection="0">
      <alignment vertical="center"/>
    </xf>
    <xf numFmtId="176" fontId="61" fillId="0" borderId="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33"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59" borderId="0" applyNumberFormat="0" applyBorder="0" applyAlignment="0" applyProtection="0">
      <alignment vertical="center"/>
    </xf>
    <xf numFmtId="176" fontId="61" fillId="0" borderId="0">
      <alignment vertical="center"/>
    </xf>
    <xf numFmtId="0" fontId="33" fillId="30"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0" borderId="0">
      <alignment vertical="center"/>
      <protection locked="0"/>
    </xf>
    <xf numFmtId="0" fontId="30" fillId="5" borderId="0" applyNumberFormat="0" applyBorder="0" applyAlignment="0" applyProtection="0">
      <alignment vertical="center"/>
    </xf>
    <xf numFmtId="0" fontId="96" fillId="44" borderId="0" applyNumberFormat="0" applyBorder="0" applyAlignment="0" applyProtection="0">
      <alignment vertical="center"/>
    </xf>
    <xf numFmtId="0" fontId="33" fillId="18" borderId="0" applyNumberFormat="0" applyBorder="0" applyAlignment="0" applyProtection="0">
      <alignment vertical="center"/>
    </xf>
    <xf numFmtId="0" fontId="89" fillId="27" borderId="0" applyNumberFormat="0" applyBorder="0" applyAlignment="0" applyProtection="0">
      <alignment vertical="center"/>
    </xf>
    <xf numFmtId="0" fontId="75" fillId="12" borderId="0" applyNumberFormat="0" applyBorder="0" applyAlignment="0" applyProtection="0">
      <alignment vertical="center"/>
    </xf>
    <xf numFmtId="0" fontId="113" fillId="41" borderId="0" applyNumberFormat="0" applyBorder="0" applyAlignment="0" applyProtection="0">
      <alignment vertical="center"/>
    </xf>
    <xf numFmtId="0" fontId="113" fillId="65" borderId="0" applyNumberFormat="0" applyBorder="0" applyAlignment="0" applyProtection="0">
      <alignment vertical="center"/>
    </xf>
    <xf numFmtId="0" fontId="0" fillId="0" borderId="0">
      <alignment vertical="center"/>
    </xf>
    <xf numFmtId="0" fontId="96" fillId="18" borderId="0" applyNumberFormat="0" applyBorder="0" applyAlignment="0" applyProtection="0">
      <alignment vertical="center"/>
    </xf>
    <xf numFmtId="0" fontId="0" fillId="0" borderId="0"/>
    <xf numFmtId="0" fontId="75" fillId="62" borderId="0" applyNumberFormat="0" applyBorder="0" applyAlignment="0" applyProtection="0">
      <alignment vertical="center"/>
    </xf>
    <xf numFmtId="0" fontId="70" fillId="0" borderId="0"/>
    <xf numFmtId="0" fontId="113" fillId="49" borderId="0" applyNumberFormat="0" applyBorder="0" applyAlignment="0" applyProtection="0">
      <alignment vertical="center"/>
    </xf>
    <xf numFmtId="0" fontId="0" fillId="0" borderId="0">
      <alignment vertical="center"/>
    </xf>
    <xf numFmtId="0" fontId="113" fillId="66" borderId="0" applyNumberFormat="0" applyBorder="0" applyAlignment="0" applyProtection="0">
      <alignment vertical="center"/>
    </xf>
    <xf numFmtId="0" fontId="0" fillId="62" borderId="30" applyNumberFormat="0" applyFont="0" applyAlignment="0" applyProtection="0">
      <alignment vertical="center"/>
    </xf>
    <xf numFmtId="0" fontId="33" fillId="18" borderId="0" applyNumberFormat="0" applyBorder="0" applyAlignment="0" applyProtection="0">
      <alignment vertical="center"/>
    </xf>
    <xf numFmtId="0" fontId="33" fillId="46" borderId="0" applyNumberFormat="0" applyBorder="0" applyAlignment="0" applyProtection="0">
      <alignment vertical="center"/>
    </xf>
    <xf numFmtId="0" fontId="0" fillId="0" borderId="0"/>
    <xf numFmtId="0" fontId="0" fillId="0" borderId="0"/>
    <xf numFmtId="0" fontId="62" fillId="11" borderId="0" applyNumberFormat="0" applyBorder="0" applyAlignment="0" applyProtection="0">
      <alignment vertical="center"/>
    </xf>
    <xf numFmtId="0" fontId="96" fillId="32" borderId="0" applyNumberFormat="0" applyBorder="0" applyAlignment="0" applyProtection="0">
      <alignment vertical="center"/>
    </xf>
    <xf numFmtId="0" fontId="75" fillId="62" borderId="0" applyNumberFormat="0" applyBorder="0" applyAlignment="0" applyProtection="0">
      <alignment vertical="center"/>
    </xf>
    <xf numFmtId="0" fontId="75" fillId="5" borderId="0" applyNumberFormat="0" applyBorder="0" applyAlignment="0" applyProtection="0">
      <alignment vertical="center"/>
    </xf>
    <xf numFmtId="0" fontId="33" fillId="46" borderId="0" applyNumberFormat="0" applyBorder="0" applyAlignment="0" applyProtection="0">
      <alignment vertical="center"/>
    </xf>
    <xf numFmtId="0" fontId="0" fillId="0" borderId="0"/>
    <xf numFmtId="0" fontId="41" fillId="0" borderId="14" applyNumberFormat="0" applyFill="0" applyAlignment="0" applyProtection="0">
      <alignment vertical="center"/>
    </xf>
    <xf numFmtId="0" fontId="113" fillId="49" borderId="0" applyNumberFormat="0" applyBorder="0" applyAlignment="0" applyProtection="0">
      <alignment vertical="center"/>
    </xf>
    <xf numFmtId="0" fontId="46" fillId="0" borderId="0" applyNumberFormat="0" applyFill="0" applyBorder="0" applyAlignment="0" applyProtection="0">
      <alignment vertical="center"/>
    </xf>
    <xf numFmtId="0" fontId="33" fillId="32" borderId="0" applyNumberFormat="0" applyBorder="0" applyAlignment="0" applyProtection="0">
      <alignment vertical="center"/>
    </xf>
    <xf numFmtId="0" fontId="33" fillId="46" borderId="0" applyNumberFormat="0" applyBorder="0" applyAlignment="0" applyProtection="0">
      <alignment vertical="center"/>
    </xf>
    <xf numFmtId="0" fontId="0" fillId="0" borderId="0"/>
    <xf numFmtId="0" fontId="96" fillId="59" borderId="0" applyNumberFormat="0" applyBorder="0" applyAlignment="0" applyProtection="0">
      <alignment vertical="center"/>
    </xf>
    <xf numFmtId="0" fontId="43" fillId="0" borderId="0" applyNumberFormat="0" applyFill="0" applyBorder="0" applyAlignment="0" applyProtection="0">
      <alignment vertical="center"/>
    </xf>
    <xf numFmtId="0" fontId="75" fillId="12" borderId="0" applyNumberFormat="0" applyBorder="0" applyAlignment="0" applyProtection="0">
      <alignment vertical="center"/>
    </xf>
    <xf numFmtId="0" fontId="75" fillId="7" borderId="0" applyNumberFormat="0" applyBorder="0" applyAlignment="0" applyProtection="0">
      <alignment vertical="center"/>
    </xf>
    <xf numFmtId="0" fontId="78" fillId="45" borderId="0" applyNumberFormat="0" applyBorder="0" applyAlignment="0" applyProtection="0">
      <alignment vertical="center"/>
    </xf>
    <xf numFmtId="0" fontId="113" fillId="65" borderId="0" applyNumberFormat="0" applyBorder="0" applyAlignment="0" applyProtection="0">
      <alignment vertical="center"/>
    </xf>
    <xf numFmtId="0" fontId="33" fillId="59" borderId="0" applyNumberFormat="0" applyBorder="0" applyAlignment="0" applyProtection="0">
      <alignment vertical="center"/>
    </xf>
    <xf numFmtId="0" fontId="96" fillId="30" borderId="0" applyNumberFormat="0" applyBorder="0" applyAlignment="0" applyProtection="0">
      <alignment vertical="center"/>
    </xf>
    <xf numFmtId="0" fontId="75" fillId="34" borderId="0" applyNumberFormat="0" applyBorder="0" applyAlignment="0" applyProtection="0">
      <alignment vertical="center"/>
    </xf>
    <xf numFmtId="0" fontId="75" fillId="12" borderId="0" applyNumberFormat="0" applyBorder="0" applyAlignment="0" applyProtection="0">
      <alignment vertical="center"/>
    </xf>
    <xf numFmtId="0" fontId="113" fillId="41" borderId="0" applyNumberFormat="0" applyBorder="0" applyAlignment="0" applyProtection="0">
      <alignment vertical="center"/>
    </xf>
    <xf numFmtId="0" fontId="113" fillId="30" borderId="0" applyNumberFormat="0" applyBorder="0" applyAlignment="0" applyProtection="0">
      <alignment vertical="center"/>
    </xf>
    <xf numFmtId="0" fontId="33" fillId="30" borderId="0" applyNumberFormat="0" applyBorder="0" applyAlignment="0" applyProtection="0">
      <alignment vertical="center"/>
    </xf>
    <xf numFmtId="0" fontId="96" fillId="46" borderId="0" applyNumberFormat="0" applyBorder="0" applyAlignment="0" applyProtection="0">
      <alignment vertical="center"/>
    </xf>
    <xf numFmtId="0" fontId="42" fillId="0" borderId="15" applyNumberFormat="0" applyFill="0" applyAlignment="0" applyProtection="0">
      <alignment vertical="center"/>
    </xf>
    <xf numFmtId="0" fontId="0" fillId="0" borderId="0">
      <alignment vertical="center"/>
    </xf>
    <xf numFmtId="0" fontId="75" fillId="62" borderId="0" applyNumberFormat="0" applyBorder="0" applyAlignment="0" applyProtection="0">
      <alignment vertical="center"/>
    </xf>
    <xf numFmtId="0" fontId="75" fillId="43" borderId="0" applyNumberFormat="0" applyBorder="0" applyAlignment="0" applyProtection="0">
      <alignment vertical="center"/>
    </xf>
    <xf numFmtId="0" fontId="113" fillId="43" borderId="0" applyNumberFormat="0" applyBorder="0" applyAlignment="0" applyProtection="0">
      <alignment vertical="center"/>
    </xf>
    <xf numFmtId="0" fontId="113" fillId="8" borderId="0" applyNumberFormat="0" applyBorder="0" applyAlignment="0" applyProtection="0">
      <alignment vertical="center"/>
    </xf>
    <xf numFmtId="0" fontId="39" fillId="62" borderId="30" applyNumberFormat="0" applyFont="0" applyAlignment="0" applyProtection="0">
      <alignment vertical="center"/>
    </xf>
    <xf numFmtId="0" fontId="30" fillId="5" borderId="0" applyNumberFormat="0" applyBorder="0" applyAlignment="0" applyProtection="0">
      <alignment vertical="center"/>
    </xf>
    <xf numFmtId="0" fontId="70" fillId="0" borderId="0"/>
    <xf numFmtId="0" fontId="33" fillId="46" borderId="0" applyNumberFormat="0" applyBorder="0" applyAlignment="0" applyProtection="0">
      <alignment vertical="center"/>
    </xf>
    <xf numFmtId="0" fontId="69" fillId="0" borderId="0">
      <alignment horizontal="center" vertical="center" wrapText="1"/>
      <protection locked="0"/>
    </xf>
    <xf numFmtId="0" fontId="129" fillId="11" borderId="0" applyNumberFormat="0" applyBorder="0" applyAlignment="0" applyProtection="0">
      <alignment vertical="center"/>
    </xf>
    <xf numFmtId="0" fontId="39" fillId="0" borderId="0">
      <alignment vertical="center"/>
    </xf>
    <xf numFmtId="0" fontId="62" fillId="11" borderId="0" applyNumberFormat="0" applyBorder="0" applyAlignment="0" applyProtection="0">
      <alignment vertical="center"/>
    </xf>
    <xf numFmtId="0" fontId="79" fillId="7" borderId="21" applyNumberFormat="0" applyAlignment="0" applyProtection="0">
      <alignment vertical="center"/>
    </xf>
    <xf numFmtId="0" fontId="0" fillId="0" borderId="0" applyFill="0" applyBorder="0" applyAlignment="0">
      <alignment vertical="center"/>
    </xf>
    <xf numFmtId="0" fontId="133" fillId="0" borderId="0" applyNumberFormat="0" applyFill="0" applyBorder="0" applyAlignment="0" applyProtection="0">
      <alignment vertical="center"/>
    </xf>
    <xf numFmtId="0" fontId="0" fillId="0" borderId="0" applyFill="0" applyBorder="0" applyAlignment="0">
      <alignment vertical="center"/>
    </xf>
    <xf numFmtId="190" fontId="137" fillId="0" borderId="0" applyFill="0" applyBorder="0" applyAlignment="0">
      <alignment vertical="center"/>
    </xf>
    <xf numFmtId="0" fontId="73" fillId="7" borderId="12" applyNumberFormat="0" applyAlignment="0" applyProtection="0">
      <alignment vertical="center"/>
    </xf>
    <xf numFmtId="0" fontId="32" fillId="7" borderId="12" applyNumberFormat="0" applyAlignment="0" applyProtection="0">
      <alignment vertical="center"/>
    </xf>
    <xf numFmtId="0" fontId="0" fillId="0" borderId="0"/>
    <xf numFmtId="0" fontId="86" fillId="49" borderId="24" applyNumberFormat="0" applyAlignment="0" applyProtection="0">
      <alignment vertical="center"/>
    </xf>
    <xf numFmtId="0" fontId="139" fillId="0" borderId="1" applyNumberFormat="0" applyFill="0" applyProtection="0">
      <alignment horizontal="center" vertical="center"/>
    </xf>
    <xf numFmtId="0" fontId="136" fillId="0" borderId="19" applyNumberFormat="0" applyFill="0" applyAlignment="0" applyProtection="0">
      <alignment vertical="center"/>
    </xf>
    <xf numFmtId="0" fontId="81" fillId="0" borderId="3">
      <alignment horizontal="center" vertical="center"/>
    </xf>
    <xf numFmtId="0" fontId="79" fillId="7" borderId="21" applyNumberFormat="0" applyAlignment="0" applyProtection="0">
      <alignment vertical="center"/>
    </xf>
    <xf numFmtId="176" fontId="61" fillId="0" borderId="0">
      <alignment vertical="center"/>
    </xf>
    <xf numFmtId="0" fontId="79" fillId="7" borderId="21" applyNumberFormat="0" applyAlignment="0" applyProtection="0">
      <alignment vertical="center"/>
    </xf>
    <xf numFmtId="176" fontId="61" fillId="0" borderId="0">
      <alignment vertical="center"/>
    </xf>
    <xf numFmtId="0" fontId="79" fillId="7" borderId="21" applyNumberFormat="0" applyAlignment="0" applyProtection="0">
      <alignment vertical="center"/>
    </xf>
    <xf numFmtId="176" fontId="61" fillId="0" borderId="0">
      <alignment vertical="center"/>
    </xf>
    <xf numFmtId="0" fontId="79" fillId="7" borderId="21" applyNumberFormat="0" applyAlignment="0" applyProtection="0">
      <alignment vertical="center"/>
    </xf>
    <xf numFmtId="176" fontId="61" fillId="0" borderId="0">
      <alignment vertical="center"/>
    </xf>
    <xf numFmtId="0" fontId="79" fillId="7" borderId="21" applyNumberFormat="0" applyAlignment="0" applyProtection="0">
      <alignment vertical="center"/>
    </xf>
    <xf numFmtId="176" fontId="61" fillId="0" borderId="0">
      <alignment vertical="center"/>
    </xf>
    <xf numFmtId="0" fontId="70" fillId="0" borderId="0"/>
    <xf numFmtId="41" fontId="39" fillId="0" borderId="0" applyFont="0" applyFill="0" applyBorder="0" applyAlignment="0" applyProtection="0">
      <alignment vertical="center"/>
    </xf>
    <xf numFmtId="0" fontId="39" fillId="0" borderId="0" applyFont="0" applyFill="0" applyBorder="0" applyAlignment="0" applyProtection="0">
      <alignment vertical="center"/>
    </xf>
    <xf numFmtId="203" fontId="19" fillId="0" borderId="0">
      <alignment vertical="center"/>
    </xf>
    <xf numFmtId="39" fontId="39" fillId="0" borderId="0" applyFont="0" applyFill="0" applyBorder="0" applyAlignment="0" applyProtection="0">
      <alignment vertical="center"/>
    </xf>
    <xf numFmtId="198" fontId="39" fillId="0" borderId="0" applyFont="0" applyFill="0" applyBorder="0" applyAlignment="0" applyProtection="0">
      <alignment vertical="center"/>
    </xf>
    <xf numFmtId="0" fontId="62" fillId="11" borderId="0" applyNumberFormat="0" applyBorder="0" applyAlignment="0" applyProtection="0">
      <alignment vertical="center"/>
    </xf>
    <xf numFmtId="0" fontId="142" fillId="0" borderId="0" applyNumberFormat="0" applyAlignment="0">
      <alignment horizontal="left" vertical="center"/>
    </xf>
    <xf numFmtId="0" fontId="143" fillId="0" borderId="0" applyNumberFormat="0" applyAlignment="0">
      <alignment vertical="center"/>
    </xf>
    <xf numFmtId="0" fontId="0" fillId="0" borderId="0"/>
    <xf numFmtId="193" fontId="39" fillId="0" borderId="0" applyFont="0" applyFill="0" applyBorder="0" applyAlignment="0" applyProtection="0">
      <alignment vertical="center"/>
    </xf>
    <xf numFmtId="0" fontId="5" fillId="0" borderId="0">
      <alignment vertical="center"/>
    </xf>
    <xf numFmtId="25" fontId="39" fillId="0" borderId="0" applyFont="0" applyFill="0" applyBorder="0" applyAlignment="0" applyProtection="0">
      <alignment vertical="center"/>
    </xf>
    <xf numFmtId="196" fontId="39" fillId="0" borderId="0" applyFont="0" applyFill="0" applyBorder="0" applyAlignment="0" applyProtection="0">
      <alignment vertical="center"/>
    </xf>
    <xf numFmtId="212" fontId="39" fillId="0" borderId="0" applyFont="0" applyFill="0" applyBorder="0" applyAlignment="0" applyProtection="0">
      <alignment vertical="center"/>
    </xf>
    <xf numFmtId="211" fontId="19" fillId="0" borderId="0">
      <alignment vertical="center"/>
    </xf>
    <xf numFmtId="0" fontId="140" fillId="0" borderId="0" applyNumberFormat="0" applyAlignment="0">
      <alignment horizontal="left" vertical="center"/>
    </xf>
    <xf numFmtId="0" fontId="144" fillId="5" borderId="0" applyNumberFormat="0" applyBorder="0" applyAlignment="0" applyProtection="0">
      <alignment vertical="center"/>
    </xf>
    <xf numFmtId="0" fontId="68" fillId="42" borderId="2">
      <alignment vertical="center"/>
    </xf>
    <xf numFmtId="0" fontId="46"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21" fillId="0" borderId="0" applyNumberFormat="0" applyFill="0" applyBorder="0" applyAlignment="0" applyProtection="0">
      <alignment vertical="center"/>
    </xf>
    <xf numFmtId="2" fontId="102" fillId="0" borderId="0" applyProtection="0">
      <alignment vertical="center"/>
    </xf>
    <xf numFmtId="0" fontId="54" fillId="18" borderId="0" applyNumberFormat="0" applyBorder="0" applyAlignment="0" applyProtection="0">
      <alignment vertical="center"/>
    </xf>
    <xf numFmtId="0" fontId="5" fillId="0" borderId="0"/>
    <xf numFmtId="0" fontId="0" fillId="0" borderId="0"/>
    <xf numFmtId="0" fontId="0" fillId="0" borderId="0"/>
    <xf numFmtId="0" fontId="62" fillId="11" borderId="0" applyNumberFormat="0" applyBorder="0" applyAlignment="0" applyProtection="0">
      <alignment vertical="center"/>
    </xf>
    <xf numFmtId="0" fontId="70" fillId="0" borderId="0"/>
    <xf numFmtId="0" fontId="70" fillId="0" borderId="0">
      <alignment vertical="center"/>
    </xf>
    <xf numFmtId="0" fontId="70" fillId="0" borderId="0">
      <alignment vertical="center"/>
    </xf>
    <xf numFmtId="0" fontId="7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79" fillId="7" borderId="21" applyNumberFormat="0" applyAlignment="0" applyProtection="0">
      <alignment vertical="center"/>
    </xf>
    <xf numFmtId="0" fontId="0" fillId="0" borderId="0">
      <alignment vertical="center"/>
    </xf>
    <xf numFmtId="0" fontId="0" fillId="0" borderId="0">
      <alignment vertical="center"/>
    </xf>
    <xf numFmtId="0" fontId="61" fillId="0" borderId="2" applyNumberFormat="0">
      <alignment vertical="center"/>
    </xf>
    <xf numFmtId="0" fontId="0" fillId="0" borderId="0"/>
    <xf numFmtId="0" fontId="39" fillId="0" borderId="0">
      <alignment vertical="center"/>
    </xf>
    <xf numFmtId="0" fontId="0" fillId="0" borderId="0"/>
    <xf numFmtId="0" fontId="0" fillId="0" borderId="0"/>
    <xf numFmtId="0" fontId="79" fillId="7" borderId="21" applyNumberFormat="0" applyAlignment="0" applyProtection="0">
      <alignment vertical="center"/>
    </xf>
    <xf numFmtId="0" fontId="5" fillId="0" borderId="0">
      <alignment vertical="center"/>
    </xf>
    <xf numFmtId="0" fontId="32" fillId="7" borderId="12" applyNumberFormat="0" applyAlignment="0" applyProtection="0">
      <alignment vertical="center"/>
    </xf>
    <xf numFmtId="0" fontId="0" fillId="0" borderId="0">
      <alignment vertical="center"/>
    </xf>
    <xf numFmtId="0" fontId="5" fillId="0" borderId="0">
      <alignment vertical="center"/>
    </xf>
    <xf numFmtId="0" fontId="0" fillId="0" borderId="0">
      <alignment vertical="center"/>
    </xf>
    <xf numFmtId="0" fontId="0" fillId="0" borderId="0"/>
    <xf numFmtId="0" fontId="0" fillId="0" borderId="0"/>
    <xf numFmtId="0" fontId="125" fillId="5" borderId="0" applyNumberFormat="0" applyBorder="0" applyAlignment="0" applyProtection="0">
      <alignment vertical="center"/>
    </xf>
    <xf numFmtId="0" fontId="68" fillId="7" borderId="0" applyNumberFormat="0" applyBorder="0" applyAlignment="0" applyProtection="0">
      <alignment vertical="center"/>
    </xf>
    <xf numFmtId="0" fontId="33" fillId="30" borderId="0" applyNumberFormat="0" applyBorder="0" applyAlignment="0" applyProtection="0">
      <alignment vertical="center"/>
    </xf>
    <xf numFmtId="0" fontId="134" fillId="0" borderId="32" applyNumberFormat="0" applyAlignment="0" applyProtection="0">
      <alignment horizontal="left" vertical="center"/>
    </xf>
    <xf numFmtId="0" fontId="33" fillId="30" borderId="0" applyNumberFormat="0" applyBorder="0" applyAlignment="0" applyProtection="0">
      <alignment vertical="center"/>
    </xf>
    <xf numFmtId="0" fontId="134" fillId="0" borderId="10">
      <alignment horizontal="left" vertical="center"/>
    </xf>
    <xf numFmtId="0" fontId="146" fillId="0" borderId="0" applyNumberFormat="0" applyFill="0">
      <alignment vertical="center"/>
    </xf>
    <xf numFmtId="0" fontId="39" fillId="62" borderId="30" applyNumberFormat="0" applyFont="0" applyAlignment="0" applyProtection="0">
      <alignment vertical="center"/>
    </xf>
    <xf numFmtId="0" fontId="32" fillId="7" borderId="12" applyNumberFormat="0" applyAlignment="0" applyProtection="0">
      <alignment vertical="center"/>
    </xf>
    <xf numFmtId="0" fontId="135" fillId="0" borderId="14" applyNumberFormat="0" applyFill="0" applyAlignment="0" applyProtection="0">
      <alignment vertical="center"/>
    </xf>
    <xf numFmtId="0" fontId="41" fillId="0" borderId="14" applyNumberFormat="0" applyFill="0" applyAlignment="0" applyProtection="0">
      <alignment vertical="center"/>
    </xf>
    <xf numFmtId="0" fontId="141" fillId="0" borderId="19" applyNumberFormat="0" applyFill="0" applyAlignment="0" applyProtection="0">
      <alignment vertical="center"/>
    </xf>
    <xf numFmtId="0" fontId="60" fillId="0" borderId="19" applyNumberFormat="0" applyFill="0" applyAlignment="0" applyProtection="0">
      <alignment vertical="center"/>
    </xf>
    <xf numFmtId="0" fontId="130" fillId="0" borderId="16" applyNumberFormat="0" applyFill="0" applyAlignment="0" applyProtection="0">
      <alignment vertical="center"/>
    </xf>
    <xf numFmtId="0" fontId="46"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81" fillId="0" borderId="10" applyNumberFormat="0">
      <alignment horizontal="right" vertical="center" wrapText="1"/>
    </xf>
    <xf numFmtId="0" fontId="93" fillId="0" borderId="0" applyNumberFormat="0" applyFill="0" applyBorder="0" applyAlignment="0" applyProtection="0">
      <alignment vertical="center"/>
    </xf>
    <xf numFmtId="0" fontId="134" fillId="0" borderId="0" applyProtection="0">
      <alignment vertical="center"/>
    </xf>
    <xf numFmtId="0" fontId="147" fillId="43" borderId="12" applyNumberFormat="0" applyAlignment="0" applyProtection="0">
      <alignment vertical="center"/>
    </xf>
    <xf numFmtId="0" fontId="68" fillId="2" borderId="2" applyNumberFormat="0" applyBorder="0" applyAlignment="0" applyProtection="0">
      <alignment vertical="center"/>
    </xf>
    <xf numFmtId="0" fontId="94" fillId="43" borderId="12" applyNumberFormat="0" applyAlignment="0" applyProtection="0">
      <alignment vertical="center"/>
    </xf>
    <xf numFmtId="182" fontId="0" fillId="64" borderId="0">
      <alignment vertical="center"/>
    </xf>
    <xf numFmtId="201" fontId="148" fillId="64" borderId="0">
      <alignment vertical="center"/>
    </xf>
    <xf numFmtId="38" fontId="74" fillId="0" borderId="0">
      <alignment vertical="center"/>
    </xf>
    <xf numFmtId="38" fontId="80" fillId="0" borderId="0">
      <alignment vertical="center"/>
    </xf>
    <xf numFmtId="38" fontId="72" fillId="0" borderId="0">
      <alignment vertical="center"/>
    </xf>
    <xf numFmtId="0" fontId="30" fillId="5" borderId="0" applyNumberFormat="0" applyBorder="0" applyAlignment="0" applyProtection="0">
      <alignment vertical="center"/>
    </xf>
    <xf numFmtId="38" fontId="138" fillId="0" borderId="0">
      <alignment vertical="center"/>
    </xf>
    <xf numFmtId="0" fontId="20" fillId="0" borderId="0">
      <alignment vertical="center"/>
    </xf>
    <xf numFmtId="0" fontId="20" fillId="0" borderId="0">
      <alignment vertical="center"/>
    </xf>
    <xf numFmtId="182" fontId="0" fillId="39" borderId="0">
      <alignment vertical="center"/>
    </xf>
    <xf numFmtId="182" fontId="0" fillId="39" borderId="0">
      <alignment vertical="center"/>
    </xf>
    <xf numFmtId="38" fontId="39" fillId="0" borderId="0" applyFont="0" applyFill="0" applyBorder="0" applyAlignment="0" applyProtection="0">
      <alignment vertical="center"/>
    </xf>
    <xf numFmtId="0" fontId="39" fillId="0" borderId="0">
      <alignment vertical="center"/>
    </xf>
    <xf numFmtId="40" fontId="39" fillId="0" borderId="0" applyFont="0" applyFill="0" applyBorder="0" applyAlignment="0" applyProtection="0">
      <alignment vertical="center"/>
    </xf>
    <xf numFmtId="177" fontId="39" fillId="0" borderId="0" applyFont="0" applyFill="0" applyBorder="0" applyAlignment="0" applyProtection="0">
      <alignment vertical="center"/>
    </xf>
    <xf numFmtId="187" fontId="39" fillId="0" borderId="0" applyFont="0" applyFill="0" applyBorder="0" applyAlignment="0" applyProtection="0">
      <alignment vertical="center"/>
    </xf>
    <xf numFmtId="0" fontId="149" fillId="0" borderId="31">
      <alignment vertical="center"/>
    </xf>
    <xf numFmtId="202" fontId="39" fillId="0" borderId="0" applyFont="0" applyFill="0" applyBorder="0" applyAlignment="0" applyProtection="0">
      <alignment vertical="center"/>
    </xf>
    <xf numFmtId="195" fontId="39" fillId="0" borderId="0" applyFont="0" applyFill="0" applyBorder="0" applyAlignment="0" applyProtection="0">
      <alignment vertical="center"/>
    </xf>
    <xf numFmtId="206" fontId="39" fillId="0" borderId="0" applyFont="0" applyFill="0" applyBorder="0" applyAlignment="0" applyProtection="0">
      <alignment vertical="center"/>
    </xf>
    <xf numFmtId="185" fontId="39" fillId="0" borderId="0" applyFont="0" applyFill="0" applyBorder="0" applyAlignment="0" applyProtection="0">
      <alignment vertical="center"/>
    </xf>
    <xf numFmtId="0" fontId="78" fillId="45" borderId="0" applyNumberFormat="0" applyBorder="0" applyAlignment="0" applyProtection="0">
      <alignment vertical="center"/>
    </xf>
    <xf numFmtId="0" fontId="19" fillId="0" borderId="0">
      <alignment vertical="center"/>
    </xf>
    <xf numFmtId="0" fontId="148" fillId="0" borderId="0">
      <alignment vertical="center"/>
    </xf>
    <xf numFmtId="0" fontId="101" fillId="5" borderId="0" applyNumberFormat="0" applyBorder="0" applyAlignment="0" applyProtection="0">
      <alignment vertical="center"/>
    </xf>
    <xf numFmtId="0" fontId="45" fillId="0" borderId="0">
      <alignment vertical="center"/>
    </xf>
    <xf numFmtId="0" fontId="30" fillId="5" borderId="0" applyNumberFormat="0" applyBorder="0" applyAlignment="0" applyProtection="0">
      <alignment vertical="center"/>
    </xf>
    <xf numFmtId="0" fontId="76" fillId="0" borderId="0">
      <alignment vertical="center"/>
    </xf>
    <xf numFmtId="0" fontId="39" fillId="62" borderId="30" applyNumberFormat="0" applyFont="0" applyAlignment="0" applyProtection="0">
      <alignment vertical="center"/>
    </xf>
    <xf numFmtId="0" fontId="32" fillId="7" borderId="12" applyNumberFormat="0" applyAlignment="0" applyProtection="0">
      <alignment vertical="center"/>
    </xf>
    <xf numFmtId="181" fontId="39" fillId="0" borderId="0" applyFont="0" applyFill="0" applyProtection="0">
      <alignment vertical="center"/>
    </xf>
    <xf numFmtId="0" fontId="39" fillId="62" borderId="30" applyNumberFormat="0" applyFont="0" applyAlignment="0" applyProtection="0">
      <alignment vertical="center"/>
    </xf>
    <xf numFmtId="0" fontId="150" fillId="7" borderId="21" applyNumberFormat="0" applyAlignment="0" applyProtection="0">
      <alignment vertical="center"/>
    </xf>
    <xf numFmtId="0" fontId="79" fillId="7" borderId="21" applyNumberFormat="0" applyAlignment="0" applyProtection="0">
      <alignment vertical="center"/>
    </xf>
    <xf numFmtId="9" fontId="39" fillId="0" borderId="0" applyFont="0" applyFill="0" applyBorder="0" applyAlignment="0" applyProtection="0">
      <alignment vertical="center"/>
    </xf>
    <xf numFmtId="10" fontId="39" fillId="0" borderId="0" applyFont="0" applyFill="0" applyBorder="0" applyAlignment="0" applyProtection="0">
      <alignment vertical="center"/>
    </xf>
    <xf numFmtId="10" fontId="39" fillId="0" borderId="0" applyFont="0" applyFill="0" applyBorder="0" applyAlignment="0" applyProtection="0">
      <alignment vertical="center"/>
    </xf>
    <xf numFmtId="9" fontId="39" fillId="0" borderId="0" applyFont="0" applyFill="0" applyBorder="0" applyAlignment="0" applyProtection="0">
      <alignment vertical="center"/>
    </xf>
    <xf numFmtId="0" fontId="0" fillId="0" borderId="0"/>
    <xf numFmtId="9" fontId="39" fillId="0" borderId="0" applyFont="0" applyFill="0" applyBorder="0" applyAlignment="0" applyProtection="0">
      <alignment vertical="center"/>
    </xf>
    <xf numFmtId="210" fontId="151" fillId="0" borderId="0">
      <alignment vertical="center"/>
    </xf>
    <xf numFmtId="0" fontId="5" fillId="0" borderId="0">
      <alignment vertical="center"/>
    </xf>
    <xf numFmtId="0" fontId="39" fillId="0" borderId="0" applyNumberFormat="0" applyFont="0" applyFill="0" applyBorder="0" applyAlignment="0" applyProtection="0">
      <alignment horizontal="left" vertical="center"/>
    </xf>
    <xf numFmtId="4" fontId="39" fillId="0" borderId="0" applyFont="0" applyFill="0" applyBorder="0" applyAlignment="0" applyProtection="0">
      <alignment vertical="center"/>
    </xf>
    <xf numFmtId="0" fontId="133" fillId="0" borderId="31">
      <alignment horizontal="center" vertical="center"/>
    </xf>
    <xf numFmtId="3" fontId="39" fillId="0" borderId="0" applyFont="0" applyFill="0" applyBorder="0" applyAlignment="0" applyProtection="0">
      <alignment vertical="center"/>
    </xf>
    <xf numFmtId="0" fontId="39" fillId="67" borderId="0" applyNumberFormat="0" applyFont="0" applyBorder="0" applyAlignment="0" applyProtection="0">
      <alignment vertical="center"/>
    </xf>
    <xf numFmtId="0" fontId="0" fillId="0" borderId="0" applyNumberFormat="0" applyFill="0" applyBorder="0" applyAlignment="0" applyProtection="0">
      <alignment horizontal="left" vertical="center"/>
    </xf>
    <xf numFmtId="0" fontId="0" fillId="0" borderId="0" applyNumberFormat="0" applyFill="0" applyBorder="0" applyAlignment="0" applyProtection="0">
      <alignment horizontal="left" vertical="center"/>
    </xf>
    <xf numFmtId="0" fontId="0" fillId="0" borderId="0" applyNumberFormat="0" applyFill="0" applyBorder="0" applyAlignment="0" applyProtection="0">
      <alignment horizontal="left" vertical="center"/>
    </xf>
    <xf numFmtId="0" fontId="66" fillId="11" borderId="0" applyNumberFormat="0" applyBorder="0" applyAlignment="0" applyProtection="0">
      <alignment vertical="center"/>
    </xf>
    <xf numFmtId="0" fontId="133" fillId="0" borderId="0" applyNumberFormat="0" applyFill="0" applyBorder="0" applyAlignment="0" applyProtection="0">
      <alignment vertical="center"/>
    </xf>
    <xf numFmtId="0" fontId="90" fillId="50" borderId="26">
      <alignment vertical="center"/>
      <protection locked="0"/>
    </xf>
    <xf numFmtId="0" fontId="76" fillId="0" borderId="0">
      <alignment vertical="center"/>
    </xf>
    <xf numFmtId="0" fontId="0" fillId="62" borderId="30" applyNumberFormat="0" applyFont="0" applyAlignment="0" applyProtection="0">
      <alignment vertical="center"/>
    </xf>
    <xf numFmtId="0" fontId="0" fillId="0" borderId="0">
      <alignment vertical="center"/>
    </xf>
    <xf numFmtId="0" fontId="0" fillId="0" borderId="0">
      <alignment vertical="center"/>
    </xf>
    <xf numFmtId="0" fontId="56" fillId="0" borderId="2">
      <alignment horizontal="center" vertical="center"/>
    </xf>
    <xf numFmtId="0" fontId="56" fillId="0" borderId="0">
      <alignment horizontal="center" vertical="center"/>
    </xf>
    <xf numFmtId="40" fontId="153" fillId="0" borderId="0" applyBorder="0">
      <alignment horizontal="right" vertical="center"/>
    </xf>
    <xf numFmtId="0" fontId="101" fillId="5" borderId="0" applyNumberFormat="0" applyBorder="0" applyAlignment="0" applyProtection="0">
      <alignment vertical="center"/>
    </xf>
    <xf numFmtId="0" fontId="90" fillId="50" borderId="26">
      <alignment vertical="center"/>
      <protection locked="0"/>
    </xf>
    <xf numFmtId="0" fontId="39" fillId="0" borderId="0">
      <alignment vertical="center"/>
    </xf>
    <xf numFmtId="0" fontId="90" fillId="50" borderId="26">
      <alignment vertical="center"/>
      <protection locked="0"/>
    </xf>
    <xf numFmtId="194" fontId="39" fillId="0" borderId="0" applyFont="0" applyFill="0" applyBorder="0" applyAlignment="0" applyProtection="0">
      <alignment vertical="center"/>
    </xf>
    <xf numFmtId="0" fontId="5" fillId="0" borderId="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54" fillId="0" borderId="15" applyNumberFormat="0" applyFill="0" applyAlignment="0" applyProtection="0">
      <alignment vertical="center"/>
    </xf>
    <xf numFmtId="0" fontId="102" fillId="0" borderId="27" applyProtection="0">
      <alignment vertical="center"/>
    </xf>
    <xf numFmtId="0" fontId="155" fillId="0" borderId="0" applyNumberFormat="0" applyFill="0" applyBorder="0" applyAlignment="0">
      <alignment vertical="center"/>
      <protection locked="0"/>
    </xf>
    <xf numFmtId="0" fontId="53" fillId="0" borderId="0" applyNumberFormat="0" applyFill="0" applyBorder="0" applyAlignment="0" applyProtection="0">
      <alignment vertical="center"/>
    </xf>
    <xf numFmtId="0" fontId="79" fillId="7" borderId="21" applyNumberFormat="0" applyAlignment="0" applyProtection="0">
      <alignment vertical="center"/>
    </xf>
    <xf numFmtId="0" fontId="93" fillId="0" borderId="0" applyNumberFormat="0" applyFill="0" applyBorder="0" applyAlignment="0" applyProtection="0">
      <alignment vertical="center"/>
    </xf>
    <xf numFmtId="0" fontId="86" fillId="49" borderId="24"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0" fontId="0" fillId="0" borderId="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0" fontId="62" fillId="27" borderId="0" applyNumberFormat="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0" fontId="0" fillId="0" borderId="0">
      <alignment vertical="center"/>
    </xf>
    <xf numFmtId="9" fontId="39" fillId="0" borderId="0" applyFont="0" applyFill="0" applyBorder="0" applyAlignment="0" applyProtection="0">
      <alignment vertical="center"/>
    </xf>
    <xf numFmtId="0" fontId="38" fillId="0" borderId="0"/>
    <xf numFmtId="9" fontId="39" fillId="0" borderId="0" applyFont="0" applyFill="0" applyBorder="0" applyAlignment="0" applyProtection="0">
      <alignment vertical="center"/>
    </xf>
    <xf numFmtId="9" fontId="0"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197" fontId="83" fillId="0" borderId="0" applyFill="0" applyBorder="0" applyProtection="0">
      <alignment horizontal="righ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183" fontId="39" fillId="0" borderId="0" applyFont="0" applyFill="0" applyBorder="0" applyAlignment="0" applyProtection="0">
      <alignment vertical="center"/>
    </xf>
    <xf numFmtId="0" fontId="61" fillId="0" borderId="6" applyNumberFormat="0" applyFill="0" applyProtection="0">
      <alignment horizontal="righ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62" fillId="11" borderId="0" applyNumberFormat="0" applyBorder="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128"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54" fillId="44" borderId="0" applyNumberFormat="0" applyBorder="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112" fillId="0" borderId="0" applyNumberFormat="0" applyFill="0" applyBorder="0" applyAlignment="0" applyProtection="0">
      <alignment vertical="center"/>
    </xf>
    <xf numFmtId="0" fontId="41" fillId="0" borderId="14" applyNumberFormat="0" applyFill="0" applyAlignment="0" applyProtection="0">
      <alignment vertical="center"/>
    </xf>
    <xf numFmtId="0" fontId="33" fillId="18" borderId="0" applyNumberFormat="0" applyBorder="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54" fillId="44" borderId="0" applyNumberFormat="0" applyBorder="0" applyAlignment="0" applyProtection="0">
      <alignment vertical="center"/>
    </xf>
    <xf numFmtId="0" fontId="41" fillId="0" borderId="14" applyNumberFormat="0" applyFill="0" applyAlignment="0" applyProtection="0">
      <alignment vertical="center"/>
    </xf>
    <xf numFmtId="0" fontId="43" fillId="0" borderId="0" applyNumberFormat="0" applyFill="0" applyBorder="0" applyAlignment="0" applyProtection="0">
      <alignment vertical="center"/>
    </xf>
    <xf numFmtId="0" fontId="30" fillId="34"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01" fillId="5"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5" borderId="0" applyNumberFormat="0" applyBorder="0" applyAlignment="0" applyProtection="0">
      <alignment vertical="center"/>
    </xf>
    <xf numFmtId="0" fontId="43" fillId="0" borderId="0" applyNumberFormat="0" applyFill="0" applyBorder="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136"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86" fillId="49" borderId="24" applyNumberFormat="0" applyAlignment="0" applyProtection="0">
      <alignment vertical="center"/>
    </xf>
    <xf numFmtId="0" fontId="60" fillId="0" borderId="19" applyNumberFormat="0" applyFill="0" applyAlignment="0" applyProtection="0">
      <alignment vertical="center"/>
    </xf>
    <xf numFmtId="0" fontId="62" fillId="11" borderId="0" applyNumberFormat="0" applyBorder="0" applyAlignment="0" applyProtection="0">
      <alignment vertical="center"/>
    </xf>
    <xf numFmtId="0" fontId="60" fillId="0" borderId="19" applyNumberFormat="0" applyFill="0" applyAlignment="0" applyProtection="0">
      <alignment vertical="center"/>
    </xf>
    <xf numFmtId="0" fontId="54" fillId="18" borderId="0" applyNumberFormat="0" applyBorder="0" applyAlignment="0" applyProtection="0">
      <alignment vertical="center"/>
    </xf>
    <xf numFmtId="0" fontId="60" fillId="0" borderId="19"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0" fillId="0" borderId="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50" fillId="0" borderId="16" applyNumberFormat="0" applyFill="0" applyAlignment="0" applyProtection="0">
      <alignment vertical="center"/>
    </xf>
    <xf numFmtId="0" fontId="30" fillId="5" borderId="0" applyNumberFormat="0" applyBorder="0" applyAlignment="0" applyProtection="0">
      <alignment vertical="center"/>
    </xf>
    <xf numFmtId="0" fontId="46" fillId="0" borderId="16" applyNumberFormat="0" applyFill="0" applyAlignment="0" applyProtection="0">
      <alignment vertical="center"/>
    </xf>
    <xf numFmtId="0" fontId="30" fillId="5" borderId="0" applyNumberFormat="0" applyBorder="0" applyAlignment="0" applyProtection="0">
      <alignment vertical="center"/>
    </xf>
    <xf numFmtId="0" fontId="46" fillId="0" borderId="16" applyNumberFormat="0" applyFill="0" applyAlignment="0" applyProtection="0">
      <alignment vertical="center"/>
    </xf>
    <xf numFmtId="0" fontId="30" fillId="5" borderId="0" applyNumberFormat="0" applyBorder="0" applyAlignment="0" applyProtection="0">
      <alignment vertical="center"/>
    </xf>
    <xf numFmtId="0" fontId="46" fillId="0" borderId="16" applyNumberFormat="0" applyFill="0" applyAlignment="0" applyProtection="0">
      <alignment vertical="center"/>
    </xf>
    <xf numFmtId="0" fontId="50" fillId="0" borderId="16" applyNumberFormat="0" applyFill="0" applyAlignment="0" applyProtection="0">
      <alignment vertical="center"/>
    </xf>
    <xf numFmtId="0" fontId="152" fillId="0" borderId="0" applyNumberFormat="0" applyFill="0" applyBorder="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46" fillId="0" borderId="16" applyNumberFormat="0" applyFill="0" applyAlignment="0" applyProtection="0">
      <alignment vertical="center"/>
    </xf>
    <xf numFmtId="0" fontId="54" fillId="32" borderId="0" applyNumberFormat="0" applyBorder="0" applyAlignment="0" applyProtection="0">
      <alignment vertical="center"/>
    </xf>
    <xf numFmtId="0" fontId="46" fillId="0" borderId="16" applyNumberFormat="0" applyFill="0" applyAlignment="0" applyProtection="0">
      <alignment vertical="center"/>
    </xf>
    <xf numFmtId="0" fontId="79" fillId="7" borderId="2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1" fontId="6" fillId="0" borderId="2">
      <alignment vertical="center"/>
      <protection locked="0"/>
    </xf>
    <xf numFmtId="0" fontId="46" fillId="0" borderId="0" applyNumberFormat="0" applyFill="0" applyBorder="0" applyAlignment="0" applyProtection="0">
      <alignment vertical="center"/>
    </xf>
    <xf numFmtId="43" fontId="39" fillId="0" borderId="0" applyFont="0" applyFill="0" applyBorder="0" applyAlignment="0" applyProtection="0">
      <alignment vertical="center"/>
    </xf>
    <xf numFmtId="0" fontId="50" fillId="0" borderId="0" applyNumberFormat="0" applyFill="0" applyBorder="0" applyAlignment="0" applyProtection="0">
      <alignment vertical="center"/>
    </xf>
    <xf numFmtId="43" fontId="39" fillId="0" borderId="0" applyFon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43" fontId="39" fillId="0" borderId="0" applyFont="0" applyFill="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199" fontId="19" fillId="0" borderId="0" applyFill="0" applyBorder="0" applyProtection="0">
      <alignment horizontal="right" vertical="center"/>
    </xf>
    <xf numFmtId="0" fontId="46" fillId="0" borderId="0" applyNumberFormat="0" applyFill="0" applyBorder="0" applyAlignment="0" applyProtection="0">
      <alignment vertical="center"/>
    </xf>
    <xf numFmtId="0" fontId="66" fillId="11"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5" borderId="0" applyNumberFormat="0" applyBorder="0" applyAlignment="0" applyProtection="0">
      <alignment vertical="center"/>
    </xf>
    <xf numFmtId="0" fontId="101" fillId="5"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4" fillId="59" borderId="0" applyNumberFormat="0" applyBorder="0" applyAlignment="0" applyProtection="0">
      <alignment vertical="center"/>
    </xf>
    <xf numFmtId="0" fontId="103" fillId="0" borderId="28" applyNumberFormat="0" applyFill="0" applyAlignment="0" applyProtection="0">
      <alignment vertical="center"/>
    </xf>
    <xf numFmtId="0" fontId="46" fillId="0" borderId="0" applyNumberFormat="0" applyFill="0" applyBorder="0" applyAlignment="0" applyProtection="0">
      <alignment vertical="center"/>
    </xf>
    <xf numFmtId="0" fontId="101" fillId="5" borderId="0" applyNumberFormat="0" applyBorder="0" applyAlignment="0" applyProtection="0">
      <alignment vertical="center"/>
    </xf>
    <xf numFmtId="0" fontId="15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5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 fillId="0" borderId="0"/>
    <xf numFmtId="0" fontId="43" fillId="0" borderId="0" applyNumberFormat="0" applyFill="0" applyBorder="0" applyAlignment="0" applyProtection="0">
      <alignment vertical="center"/>
    </xf>
    <xf numFmtId="0" fontId="108" fillId="43" borderId="12" applyNumberFormat="0" applyAlignment="0" applyProtection="0">
      <alignment vertical="center"/>
    </xf>
    <xf numFmtId="0" fontId="5" fillId="0" borderId="0"/>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 fillId="0" borderId="0"/>
    <xf numFmtId="0" fontId="43" fillId="0" borderId="0" applyNumberFormat="0" applyFill="0" applyBorder="0" applyAlignment="0" applyProtection="0">
      <alignment vertical="center"/>
    </xf>
    <xf numFmtId="0" fontId="5" fillId="0" borderId="0">
      <alignment vertical="center"/>
    </xf>
    <xf numFmtId="0" fontId="43" fillId="0" borderId="0" applyNumberFormat="0" applyFill="0" applyBorder="0" applyAlignment="0" applyProtection="0">
      <alignment vertical="center"/>
    </xf>
    <xf numFmtId="0" fontId="5" fillId="0" borderId="0"/>
    <xf numFmtId="0" fontId="4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48" fillId="34" borderId="0" applyNumberFormat="0" applyBorder="0" applyAlignment="0" applyProtection="0">
      <alignment vertical="center"/>
    </xf>
    <xf numFmtId="0" fontId="157" fillId="0" borderId="6" applyNumberFormat="0" applyFill="0" applyProtection="0">
      <alignment horizontal="center" vertical="center"/>
    </xf>
    <xf numFmtId="0" fontId="61" fillId="0" borderId="0">
      <alignment vertical="center"/>
    </xf>
    <xf numFmtId="0" fontId="158" fillId="0" borderId="0" applyNumberFormat="0" applyFill="0" applyBorder="0" applyAlignment="0" applyProtection="0">
      <alignment vertical="center"/>
    </xf>
    <xf numFmtId="0" fontId="33" fillId="59" borderId="0" applyNumberFormat="0" applyBorder="0" applyAlignment="0" applyProtection="0">
      <alignment vertical="center"/>
    </xf>
    <xf numFmtId="0" fontId="42" fillId="0" borderId="15" applyNumberFormat="0" applyFill="0" applyAlignment="0" applyProtection="0">
      <alignment vertical="center"/>
    </xf>
    <xf numFmtId="0" fontId="109" fillId="0" borderId="29" applyNumberFormat="0" applyFill="0" applyProtection="0">
      <alignment horizontal="center"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101" fillId="5" borderId="0" applyNumberFormat="0" applyBorder="0" applyAlignment="0" applyProtection="0">
      <alignment vertical="center"/>
    </xf>
    <xf numFmtId="0" fontId="62" fillId="11" borderId="0" applyNumberFormat="0" applyBorder="0" applyAlignment="0" applyProtection="0">
      <alignment vertical="center"/>
    </xf>
    <xf numFmtId="0" fontId="0" fillId="0" borderId="0">
      <alignment vertical="center"/>
    </xf>
    <xf numFmtId="0" fontId="62" fillId="11" borderId="0" applyNumberFormat="0" applyBorder="0" applyAlignment="0" applyProtection="0">
      <alignment vertical="center"/>
    </xf>
    <xf numFmtId="0" fontId="0" fillId="0" borderId="0"/>
    <xf numFmtId="0" fontId="62" fillId="11" borderId="0" applyNumberFormat="0" applyBorder="0" applyAlignment="0" applyProtection="0">
      <alignment vertical="center"/>
    </xf>
    <xf numFmtId="0" fontId="0" fillId="0" borderId="0"/>
    <xf numFmtId="0" fontId="62" fillId="11" borderId="0" applyNumberFormat="0" applyBorder="0" applyAlignment="0" applyProtection="0">
      <alignment vertical="center"/>
    </xf>
    <xf numFmtId="0" fontId="95" fillId="0" borderId="0" applyNumberFormat="0" applyFill="0" applyBorder="0" applyAlignment="0" applyProtection="0">
      <alignment vertical="center"/>
    </xf>
    <xf numFmtId="0" fontId="104" fillId="11" borderId="0" applyNumberFormat="0" applyBorder="0" applyAlignment="0" applyProtection="0">
      <alignment vertical="center"/>
    </xf>
    <xf numFmtId="0" fontId="95" fillId="0" borderId="0" applyNumberFormat="0" applyFill="0" applyBorder="0" applyAlignment="0" applyProtection="0">
      <alignment vertical="center"/>
    </xf>
    <xf numFmtId="0" fontId="62" fillId="11" borderId="0" applyNumberFormat="0" applyBorder="0" applyAlignment="0" applyProtection="0">
      <alignment vertical="center"/>
    </xf>
    <xf numFmtId="0" fontId="95" fillId="0" borderId="0" applyNumberFormat="0" applyFill="0" applyBorder="0" applyAlignment="0" applyProtection="0">
      <alignment vertical="center"/>
    </xf>
    <xf numFmtId="0" fontId="62" fillId="11" borderId="0" applyNumberFormat="0" applyBorder="0" applyAlignment="0" applyProtection="0">
      <alignment vertical="center"/>
    </xf>
    <xf numFmtId="0" fontId="95" fillId="0" borderId="0" applyNumberFormat="0" applyFill="0" applyBorder="0" applyAlignment="0" applyProtection="0">
      <alignment vertical="center"/>
    </xf>
    <xf numFmtId="0" fontId="62" fillId="11" borderId="0" applyNumberFormat="0" applyBorder="0" applyAlignment="0" applyProtection="0">
      <alignment vertical="center"/>
    </xf>
    <xf numFmtId="0" fontId="95" fillId="0" borderId="0" applyNumberFormat="0" applyFill="0" applyBorder="0" applyAlignment="0" applyProtection="0">
      <alignment vertical="center"/>
    </xf>
    <xf numFmtId="0" fontId="62" fillId="11" borderId="0" applyNumberFormat="0" applyBorder="0" applyAlignment="0" applyProtection="0">
      <alignment vertical="center"/>
    </xf>
    <xf numFmtId="0" fontId="95" fillId="0" borderId="0" applyNumberFormat="0" applyFill="0" applyBorder="0" applyAlignment="0" applyProtection="0">
      <alignment vertical="center"/>
    </xf>
    <xf numFmtId="0" fontId="62" fillId="11" borderId="0" applyNumberFormat="0" applyBorder="0" applyAlignment="0" applyProtection="0">
      <alignment vertical="center"/>
    </xf>
    <xf numFmtId="0" fontId="95" fillId="0" borderId="0" applyNumberFormat="0" applyFill="0" applyBorder="0" applyAlignment="0" applyProtection="0">
      <alignment vertical="center"/>
    </xf>
    <xf numFmtId="0" fontId="62" fillId="11" borderId="0" applyNumberFormat="0" applyBorder="0" applyAlignment="0" applyProtection="0">
      <alignment vertical="center"/>
    </xf>
    <xf numFmtId="0" fontId="95" fillId="0" borderId="0" applyNumberFormat="0" applyFill="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95" fillId="0" borderId="0" applyNumberFormat="0" applyFill="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6" fillId="11" borderId="0" applyNumberFormat="0" applyBorder="0" applyAlignment="0" applyProtection="0">
      <alignment vertical="center"/>
    </xf>
    <xf numFmtId="0" fontId="62" fillId="11" borderId="0" applyNumberFormat="0" applyBorder="0" applyAlignment="0" applyProtection="0">
      <alignment vertical="center"/>
    </xf>
    <xf numFmtId="0" fontId="42" fillId="0" borderId="15" applyNumberFormat="0" applyFill="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95" fillId="0" borderId="0" applyNumberFormat="0" applyFill="0" applyBorder="0" applyAlignment="0" applyProtection="0">
      <alignment vertical="center"/>
    </xf>
    <xf numFmtId="0" fontId="110" fillId="27" borderId="0" applyNumberFormat="0" applyBorder="0" applyAlignment="0" applyProtection="0">
      <alignment vertical="center"/>
    </xf>
    <xf numFmtId="0" fontId="33" fillId="46" borderId="0" applyNumberFormat="0" applyBorder="0" applyAlignment="0" applyProtection="0">
      <alignment vertical="center"/>
    </xf>
    <xf numFmtId="0" fontId="110" fillId="27" borderId="0" applyNumberFormat="0" applyBorder="0" applyAlignment="0" applyProtection="0">
      <alignment vertical="center"/>
    </xf>
    <xf numFmtId="0" fontId="89" fillId="27" borderId="0" applyNumberFormat="0" applyBorder="0" applyAlignment="0" applyProtection="0">
      <alignment vertical="center"/>
    </xf>
    <xf numFmtId="0" fontId="110" fillId="27" borderId="0" applyNumberFormat="0" applyBorder="0" applyAlignment="0" applyProtection="0">
      <alignment vertical="center"/>
    </xf>
    <xf numFmtId="0" fontId="110" fillId="27" borderId="0" applyNumberFormat="0" applyBorder="0" applyAlignment="0" applyProtection="0">
      <alignment vertical="center"/>
    </xf>
    <xf numFmtId="0" fontId="62" fillId="27" borderId="0" applyNumberFormat="0" applyBorder="0" applyAlignment="0" applyProtection="0">
      <alignment vertical="center"/>
    </xf>
    <xf numFmtId="0" fontId="0" fillId="0" borderId="0">
      <alignment vertical="center"/>
    </xf>
    <xf numFmtId="0" fontId="62" fillId="27" borderId="0" applyNumberFormat="0" applyBorder="0" applyAlignment="0" applyProtection="0">
      <alignment vertical="center"/>
    </xf>
    <xf numFmtId="0" fontId="62" fillId="27" borderId="0" applyNumberFormat="0" applyBorder="0" applyAlignment="0" applyProtection="0">
      <alignment vertical="center"/>
    </xf>
    <xf numFmtId="0" fontId="62" fillId="11" borderId="0" applyNumberFormat="0" applyBorder="0" applyAlignment="0" applyProtection="0">
      <alignment vertical="center"/>
    </xf>
    <xf numFmtId="0" fontId="89" fillId="27" borderId="0" applyNumberFormat="0" applyBorder="0" applyAlignment="0" applyProtection="0">
      <alignment vertical="center"/>
    </xf>
    <xf numFmtId="0" fontId="94" fillId="43" borderId="12" applyNumberFormat="0" applyAlignment="0" applyProtection="0">
      <alignment vertical="center"/>
    </xf>
    <xf numFmtId="0" fontId="62" fillId="11" borderId="0" applyNumberFormat="0" applyBorder="0" applyAlignment="0" applyProtection="0">
      <alignment vertical="center"/>
    </xf>
    <xf numFmtId="0" fontId="62" fillId="27" borderId="0" applyNumberFormat="0" applyBorder="0" applyAlignment="0" applyProtection="0">
      <alignment vertical="center"/>
    </xf>
    <xf numFmtId="0" fontId="62" fillId="11" borderId="0" applyNumberFormat="0" applyBorder="0" applyAlignment="0" applyProtection="0">
      <alignment vertical="center"/>
    </xf>
    <xf numFmtId="0" fontId="66" fillId="11" borderId="0" applyNumberFormat="0" applyBorder="0" applyAlignment="0" applyProtection="0">
      <alignment vertical="center"/>
    </xf>
    <xf numFmtId="0" fontId="30" fillId="34" borderId="0" applyNumberFormat="0" applyBorder="0" applyAlignment="0" applyProtection="0">
      <alignment vertical="center"/>
    </xf>
    <xf numFmtId="0" fontId="62" fillId="11" borderId="0" applyNumberFormat="0" applyBorder="0" applyAlignment="0" applyProtection="0">
      <alignment vertical="center"/>
    </xf>
    <xf numFmtId="0" fontId="61" fillId="0" borderId="0">
      <alignment vertical="center"/>
    </xf>
    <xf numFmtId="0" fontId="93" fillId="0" borderId="0" applyNumberFormat="0" applyFill="0" applyBorder="0" applyAlignment="0" applyProtection="0">
      <alignment vertical="center"/>
    </xf>
    <xf numFmtId="0" fontId="62" fillId="11" borderId="0" applyNumberFormat="0" applyBorder="0" applyAlignment="0" applyProtection="0">
      <alignment vertical="center"/>
    </xf>
    <xf numFmtId="0" fontId="66"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0" fillId="0" borderId="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70" fillId="0" borderId="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33" fillId="32"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5" fillId="0" borderId="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86" fillId="49" borderId="24" applyNumberFormat="0" applyAlignment="0" applyProtection="0">
      <alignment vertical="center"/>
    </xf>
    <xf numFmtId="0" fontId="62" fillId="11" borderId="0" applyNumberFormat="0" applyBorder="0" applyAlignment="0" applyProtection="0">
      <alignment vertical="center"/>
    </xf>
    <xf numFmtId="0" fontId="33" fillId="32" borderId="0" applyNumberFormat="0" applyBorder="0" applyAlignment="0" applyProtection="0">
      <alignment vertical="center"/>
    </xf>
    <xf numFmtId="0" fontId="111" fillId="0" borderId="0"/>
    <xf numFmtId="0" fontId="0" fillId="0" borderId="0"/>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86" fillId="49" borderId="24" applyNumberFormat="0" applyAlignment="0" applyProtection="0">
      <alignment vertical="center"/>
    </xf>
    <xf numFmtId="0" fontId="62" fillId="11" borderId="0" applyNumberFormat="0" applyBorder="0" applyAlignment="0" applyProtection="0">
      <alignment vertical="center"/>
    </xf>
    <xf numFmtId="0" fontId="86" fillId="49" borderId="24" applyNumberFormat="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0" fillId="0" borderId="0"/>
    <xf numFmtId="0" fontId="62" fillId="11" borderId="0" applyNumberFormat="0" applyBorder="0" applyAlignment="0" applyProtection="0">
      <alignment vertical="center"/>
    </xf>
    <xf numFmtId="0" fontId="86" fillId="49" borderId="24" applyNumberFormat="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33" fillId="46" borderId="0" applyNumberFormat="0" applyBorder="0" applyAlignment="0" applyProtection="0">
      <alignment vertical="center"/>
    </xf>
    <xf numFmtId="0" fontId="106" fillId="11" borderId="0" applyNumberFormat="0" applyBorder="0" applyAlignment="0" applyProtection="0">
      <alignment vertical="center"/>
    </xf>
    <xf numFmtId="0" fontId="89" fillId="11" borderId="0" applyNumberFormat="0" applyBorder="0" applyAlignment="0" applyProtection="0">
      <alignment vertical="center"/>
    </xf>
    <xf numFmtId="0" fontId="30" fillId="34" borderId="0" applyNumberFormat="0" applyBorder="0" applyAlignment="0" applyProtection="0">
      <alignment vertical="center"/>
    </xf>
    <xf numFmtId="0" fontId="30" fillId="5" borderId="0" applyNumberFormat="0" applyBorder="0" applyAlignment="0" applyProtection="0">
      <alignment vertical="center"/>
    </xf>
    <xf numFmtId="0" fontId="129" fillId="11" borderId="0" applyNumberFormat="0" applyBorder="0" applyAlignment="0" applyProtection="0">
      <alignment vertical="center"/>
    </xf>
    <xf numFmtId="0" fontId="62" fillId="11" borderId="0" applyNumberFormat="0" applyBorder="0" applyAlignment="0" applyProtection="0">
      <alignment vertical="center"/>
    </xf>
    <xf numFmtId="0" fontId="33" fillId="30" borderId="0" applyNumberFormat="0" applyBorder="0" applyAlignment="0" applyProtection="0">
      <alignment vertical="center"/>
    </xf>
    <xf numFmtId="0" fontId="62" fillId="11" borderId="0" applyNumberFormat="0" applyBorder="0" applyAlignment="0" applyProtection="0">
      <alignment vertical="center"/>
    </xf>
    <xf numFmtId="0" fontId="30" fillId="5" borderId="0" applyNumberFormat="0" applyBorder="0" applyAlignment="0" applyProtection="0">
      <alignment vertical="center"/>
    </xf>
    <xf numFmtId="0" fontId="107" fillId="27" borderId="0" applyNumberFormat="0" applyBorder="0" applyAlignment="0" applyProtection="0">
      <alignment vertical="center"/>
    </xf>
    <xf numFmtId="0" fontId="106" fillId="11" borderId="0" applyNumberFormat="0" applyBorder="0" applyAlignment="0" applyProtection="0">
      <alignment vertical="center"/>
    </xf>
    <xf numFmtId="0" fontId="30" fillId="5" borderId="0" applyNumberFormat="0" applyBorder="0" applyAlignment="0" applyProtection="0">
      <alignment vertical="center"/>
    </xf>
    <xf numFmtId="0" fontId="129" fillId="11" borderId="0" applyNumberFormat="0" applyBorder="0" applyAlignment="0" applyProtection="0">
      <alignment vertical="center"/>
    </xf>
    <xf numFmtId="0" fontId="110" fillId="27"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27" borderId="0" applyNumberFormat="0" applyBorder="0" applyAlignment="0" applyProtection="0">
      <alignment vertical="center"/>
    </xf>
    <xf numFmtId="0" fontId="33" fillId="32" borderId="0" applyNumberFormat="0" applyBorder="0" applyAlignment="0" applyProtection="0">
      <alignment vertical="center"/>
    </xf>
    <xf numFmtId="0" fontId="5" fillId="0" borderId="0"/>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82" fillId="7" borderId="21" applyNumberFormat="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89" fillId="27" borderId="0" applyNumberFormat="0" applyBorder="0" applyAlignment="0" applyProtection="0">
      <alignment vertical="center"/>
    </xf>
    <xf numFmtId="0" fontId="107" fillId="11" borderId="0" applyNumberFormat="0" applyBorder="0" applyAlignment="0" applyProtection="0">
      <alignment vertical="center"/>
    </xf>
    <xf numFmtId="0" fontId="107"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27" borderId="0" applyNumberFormat="0" applyBorder="0" applyAlignment="0" applyProtection="0">
      <alignment vertical="center"/>
    </xf>
    <xf numFmtId="0" fontId="62" fillId="27" borderId="0" applyNumberFormat="0" applyBorder="0" applyAlignment="0" applyProtection="0">
      <alignment vertical="center"/>
    </xf>
    <xf numFmtId="0" fontId="129" fillId="11" borderId="0" applyNumberFormat="0" applyBorder="0" applyAlignment="0" applyProtection="0">
      <alignment vertical="center"/>
    </xf>
    <xf numFmtId="0" fontId="106" fillId="11" borderId="0" applyNumberFormat="0" applyBorder="0" applyAlignment="0" applyProtection="0">
      <alignment vertical="center"/>
    </xf>
    <xf numFmtId="0" fontId="62" fillId="27" borderId="0" applyNumberFormat="0" applyBorder="0" applyAlignment="0" applyProtection="0">
      <alignment vertical="center"/>
    </xf>
    <xf numFmtId="0" fontId="62" fillId="27" borderId="0" applyNumberFormat="0" applyBorder="0" applyAlignment="0" applyProtection="0">
      <alignment vertical="center"/>
    </xf>
    <xf numFmtId="0" fontId="66" fillId="11" borderId="0" applyNumberFormat="0" applyBorder="0" applyAlignment="0" applyProtection="0">
      <alignment vertical="center"/>
    </xf>
    <xf numFmtId="0" fontId="79" fillId="7" borderId="21" applyNumberFormat="0" applyAlignment="0" applyProtection="0">
      <alignment vertical="center"/>
    </xf>
    <xf numFmtId="0" fontId="66"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103" fillId="0" borderId="28" applyNumberFormat="0" applyFill="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30" fillId="5"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2" fillId="11" borderId="0" applyNumberFormat="0" applyBorder="0" applyAlignment="0" applyProtection="0">
      <alignment vertical="center"/>
    </xf>
    <xf numFmtId="0" fontId="103" fillId="0" borderId="28" applyNumberFormat="0" applyFill="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27" borderId="0" applyNumberFormat="0" applyBorder="0" applyAlignment="0" applyProtection="0">
      <alignment vertical="center"/>
    </xf>
    <xf numFmtId="0" fontId="62" fillId="27" borderId="0" applyNumberFormat="0" applyBorder="0" applyAlignment="0" applyProtection="0">
      <alignment vertical="center"/>
    </xf>
    <xf numFmtId="0" fontId="66" fillId="11" borderId="0" applyNumberFormat="0" applyBorder="0" applyAlignment="0" applyProtection="0">
      <alignment vertical="center"/>
    </xf>
    <xf numFmtId="0" fontId="62" fillId="11" borderId="0" applyNumberFormat="0" applyBorder="0" applyAlignment="0" applyProtection="0">
      <alignment vertical="center"/>
    </xf>
    <xf numFmtId="0" fontId="0" fillId="0" borderId="0"/>
    <xf numFmtId="0" fontId="0" fillId="0" borderId="0"/>
    <xf numFmtId="0" fontId="0" fillId="0" borderId="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6"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33" fillId="32" borderId="0" applyNumberFormat="0" applyBorder="0" applyAlignment="0" applyProtection="0">
      <alignment vertical="center"/>
    </xf>
    <xf numFmtId="0" fontId="5" fillId="0" borderId="0"/>
    <xf numFmtId="0" fontId="62" fillId="11" borderId="0" applyNumberFormat="0" applyBorder="0" applyAlignment="0" applyProtection="0">
      <alignment vertical="center"/>
    </xf>
    <xf numFmtId="0" fontId="89" fillId="2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6" fillId="11" borderId="0" applyNumberFormat="0" applyBorder="0" applyAlignment="0" applyProtection="0">
      <alignment vertical="center"/>
    </xf>
    <xf numFmtId="0" fontId="39" fillId="0" borderId="0">
      <alignment vertical="center"/>
    </xf>
    <xf numFmtId="0" fontId="0" fillId="0" borderId="0">
      <alignment vertical="center"/>
    </xf>
    <xf numFmtId="0" fontId="0" fillId="0" borderId="0">
      <alignment vertical="center"/>
    </xf>
    <xf numFmtId="0" fontId="0" fillId="0" borderId="0"/>
    <xf numFmtId="0" fontId="42" fillId="0" borderId="15"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42" fillId="0" borderId="15" applyNumberFormat="0" applyFill="0" applyAlignment="0" applyProtection="0">
      <alignment vertical="center"/>
    </xf>
    <xf numFmtId="0" fontId="0" fillId="0" borderId="0"/>
    <xf numFmtId="0" fontId="42" fillId="0" borderId="15" applyNumberFormat="0" applyFill="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39" fillId="0" borderId="0">
      <alignment vertical="center"/>
    </xf>
    <xf numFmtId="0" fontId="61" fillId="0" borderId="0">
      <alignment vertical="top"/>
    </xf>
    <xf numFmtId="0" fontId="0" fillId="0" borderId="0">
      <alignment vertical="center"/>
    </xf>
    <xf numFmtId="0" fontId="0" fillId="0" borderId="0"/>
    <xf numFmtId="0" fontId="115" fillId="0" borderId="0">
      <alignment vertical="center"/>
    </xf>
    <xf numFmtId="0" fontId="39" fillId="0" borderId="0">
      <alignment vertical="center"/>
    </xf>
    <xf numFmtId="0" fontId="0" fillId="0" borderId="0">
      <alignment vertical="center"/>
    </xf>
    <xf numFmtId="0" fontId="0" fillId="0" borderId="0"/>
    <xf numFmtId="0" fontId="39" fillId="0" borderId="0">
      <alignment vertical="center"/>
    </xf>
    <xf numFmtId="0" fontId="0" fillId="0" borderId="0">
      <alignment vertical="center"/>
    </xf>
    <xf numFmtId="0" fontId="38" fillId="0" borderId="0"/>
    <xf numFmtId="0" fontId="0" fillId="62" borderId="30" applyNumberFormat="0" applyFont="0" applyAlignment="0" applyProtection="0">
      <alignment vertical="center"/>
    </xf>
    <xf numFmtId="0" fontId="0" fillId="0" borderId="0">
      <alignment vertical="center"/>
    </xf>
    <xf numFmtId="0" fontId="0" fillId="0" borderId="0">
      <alignment vertical="center"/>
    </xf>
    <xf numFmtId="0" fontId="0" fillId="62" borderId="30" applyNumberFormat="0" applyFont="0" applyAlignment="0" applyProtection="0">
      <alignment vertical="center"/>
    </xf>
    <xf numFmtId="0" fontId="0" fillId="0" borderId="0">
      <alignment vertical="center"/>
    </xf>
    <xf numFmtId="0" fontId="0" fillId="0" borderId="0">
      <alignment vertical="center"/>
    </xf>
    <xf numFmtId="0" fontId="33" fillId="32" borderId="0" applyNumberFormat="0" applyBorder="0" applyAlignment="0" applyProtection="0">
      <alignment vertical="center"/>
    </xf>
    <xf numFmtId="0" fontId="0" fillId="0" borderId="0" applyNumberFormat="0" applyFont="0" applyFill="0" applyBorder="0" applyAlignment="0" applyProtection="0"/>
    <xf numFmtId="0" fontId="0" fillId="0" borderId="0">
      <alignment vertical="center"/>
    </xf>
    <xf numFmtId="0" fontId="39" fillId="62" borderId="30" applyNumberFormat="0" applyFont="0" applyAlignment="0" applyProtection="0">
      <alignment vertical="center"/>
    </xf>
    <xf numFmtId="0" fontId="39" fillId="0" borderId="0">
      <alignment vertical="center"/>
    </xf>
    <xf numFmtId="0" fontId="39" fillId="0" borderId="0">
      <alignment vertical="center"/>
    </xf>
    <xf numFmtId="0" fontId="30" fillId="5" borderId="0" applyNumberFormat="0" applyBorder="0" applyAlignment="0" applyProtection="0">
      <alignment vertical="center"/>
    </xf>
    <xf numFmtId="0" fontId="111" fillId="0" borderId="0"/>
    <xf numFmtId="0" fontId="77" fillId="32" borderId="0" applyNumberFormat="0" applyBorder="0" applyAlignment="0" applyProtection="0">
      <alignment vertical="center"/>
    </xf>
    <xf numFmtId="0" fontId="5" fillId="0" borderId="0"/>
    <xf numFmtId="0" fontId="33" fillId="32" borderId="0" applyNumberFormat="0" applyBorder="0" applyAlignment="0" applyProtection="0">
      <alignment vertical="center"/>
    </xf>
    <xf numFmtId="0" fontId="5" fillId="0" borderId="0">
      <alignment vertical="center"/>
    </xf>
    <xf numFmtId="0" fontId="33" fillId="32" borderId="0" applyNumberFormat="0" applyBorder="0" applyAlignment="0" applyProtection="0">
      <alignment vertical="center"/>
    </xf>
    <xf numFmtId="0" fontId="5" fillId="0" borderId="0">
      <alignment vertical="center"/>
    </xf>
    <xf numFmtId="0" fontId="5" fillId="0" borderId="0">
      <alignment vertical="center"/>
    </xf>
    <xf numFmtId="0" fontId="33" fillId="32" borderId="0" applyNumberFormat="0" applyBorder="0" applyAlignment="0" applyProtection="0">
      <alignment vertical="center"/>
    </xf>
    <xf numFmtId="0" fontId="0" fillId="0" borderId="0">
      <alignment vertical="center"/>
    </xf>
    <xf numFmtId="0" fontId="5" fillId="0" borderId="0">
      <alignment vertical="center"/>
    </xf>
    <xf numFmtId="0" fontId="33" fillId="32" borderId="0" applyNumberFormat="0" applyBorder="0" applyAlignment="0" applyProtection="0">
      <alignment vertical="center"/>
    </xf>
    <xf numFmtId="0" fontId="0" fillId="0" borderId="0"/>
    <xf numFmtId="0" fontId="5" fillId="0" borderId="0">
      <alignment vertical="center"/>
    </xf>
    <xf numFmtId="0" fontId="30" fillId="5" borderId="0" applyNumberFormat="0" applyBorder="0" applyAlignment="0" applyProtection="0">
      <alignment vertical="center"/>
    </xf>
    <xf numFmtId="0" fontId="0" fillId="0" borderId="0"/>
    <xf numFmtId="0" fontId="5" fillId="0" borderId="0">
      <alignment vertical="center"/>
    </xf>
    <xf numFmtId="0" fontId="33" fillId="32" borderId="0" applyNumberFormat="0" applyBorder="0" applyAlignment="0" applyProtection="0">
      <alignment vertical="center"/>
    </xf>
    <xf numFmtId="0" fontId="0" fillId="0" borderId="0"/>
    <xf numFmtId="0" fontId="5" fillId="0" borderId="0">
      <alignment vertical="center"/>
    </xf>
    <xf numFmtId="0" fontId="0" fillId="0" borderId="0"/>
    <xf numFmtId="0" fontId="5" fillId="0" borderId="0">
      <alignment vertical="center"/>
    </xf>
    <xf numFmtId="0" fontId="5" fillId="0" borderId="0">
      <alignment vertical="center"/>
    </xf>
    <xf numFmtId="0" fontId="33" fillId="32" borderId="0" applyNumberFormat="0" applyBorder="0" applyAlignment="0" applyProtection="0">
      <alignment vertical="center"/>
    </xf>
    <xf numFmtId="0" fontId="5" fillId="0" borderId="0"/>
    <xf numFmtId="0" fontId="0" fillId="0" borderId="0"/>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39" fillId="62" borderId="30" applyNumberFormat="0" applyFont="0" applyAlignment="0" applyProtection="0">
      <alignment vertical="center"/>
    </xf>
    <xf numFmtId="0" fontId="30" fillId="5" borderId="0" applyNumberFormat="0" applyBorder="0" applyAlignment="0" applyProtection="0">
      <alignment vertical="center"/>
    </xf>
    <xf numFmtId="0" fontId="92" fillId="0" borderId="0">
      <alignment vertical="center"/>
    </xf>
    <xf numFmtId="0" fontId="0" fillId="0" borderId="0"/>
    <xf numFmtId="0" fontId="0" fillId="0" borderId="0"/>
    <xf numFmtId="0" fontId="0" fillId="0" borderId="0">
      <alignment vertical="center"/>
    </xf>
    <xf numFmtId="0" fontId="0" fillId="0" borderId="0"/>
    <xf numFmtId="0" fontId="33" fillId="32" borderId="0" applyNumberFormat="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111" fillId="0" borderId="0">
      <alignment vertical="center"/>
    </xf>
    <xf numFmtId="0" fontId="5" fillId="0" borderId="0"/>
    <xf numFmtId="0" fontId="5" fillId="0" borderId="0">
      <alignment vertical="center"/>
    </xf>
    <xf numFmtId="0" fontId="5" fillId="0" borderId="0">
      <alignment vertical="center"/>
    </xf>
    <xf numFmtId="0" fontId="0" fillId="0" borderId="0">
      <alignment vertical="center"/>
    </xf>
    <xf numFmtId="0" fontId="5" fillId="0" borderId="0"/>
    <xf numFmtId="0" fontId="5" fillId="0" borderId="0">
      <alignment vertical="center"/>
    </xf>
    <xf numFmtId="0" fontId="0" fillId="0" borderId="0">
      <alignment horizontal="left" vertical="center" wrapText="1"/>
    </xf>
    <xf numFmtId="0" fontId="5" fillId="0" borderId="0">
      <alignment vertical="center"/>
    </xf>
    <xf numFmtId="0" fontId="5" fillId="0" borderId="0">
      <alignment vertical="center"/>
    </xf>
    <xf numFmtId="0" fontId="0" fillId="0" borderId="0">
      <alignment vertical="center"/>
    </xf>
    <xf numFmtId="0" fontId="33" fillId="32" borderId="0" applyNumberFormat="0" applyBorder="0" applyAlignment="0" applyProtection="0">
      <alignment vertical="center"/>
    </xf>
    <xf numFmtId="0" fontId="5" fillId="0" borderId="0">
      <alignment vertical="center"/>
    </xf>
    <xf numFmtId="0" fontId="0" fillId="0" borderId="0">
      <alignment horizontal="left" vertical="center" wrapText="1"/>
    </xf>
    <xf numFmtId="0" fontId="33" fillId="32" borderId="0" applyNumberFormat="0" applyBorder="0" applyAlignment="0" applyProtection="0">
      <alignment vertical="center"/>
    </xf>
    <xf numFmtId="0" fontId="5" fillId="0" borderId="0">
      <alignment vertical="center"/>
    </xf>
    <xf numFmtId="0" fontId="5" fillId="0" borderId="0">
      <alignment vertical="center"/>
    </xf>
    <xf numFmtId="0" fontId="0" fillId="0" borderId="0">
      <alignment horizontal="left" vertical="center" wrapText="1"/>
    </xf>
    <xf numFmtId="0" fontId="0" fillId="0" borderId="0">
      <alignment vertical="center"/>
    </xf>
    <xf numFmtId="0" fontId="5" fillId="0" borderId="0"/>
    <xf numFmtId="0" fontId="5" fillId="0" borderId="0">
      <alignment vertical="center"/>
    </xf>
    <xf numFmtId="0" fontId="86" fillId="49" borderId="24" applyNumberFormat="0" applyAlignment="0" applyProtection="0">
      <alignment vertical="center"/>
    </xf>
    <xf numFmtId="0" fontId="0" fillId="0" borderId="0">
      <alignment horizontal="left" vertical="center" wrapText="1"/>
    </xf>
    <xf numFmtId="0" fontId="5" fillId="0" borderId="0">
      <alignment vertical="center"/>
    </xf>
    <xf numFmtId="0" fontId="0" fillId="0" borderId="0">
      <alignment horizontal="left" vertical="center" wrapText="1"/>
    </xf>
    <xf numFmtId="0" fontId="70" fillId="0" borderId="0"/>
    <xf numFmtId="0" fontId="70" fillId="0" borderId="0">
      <alignment vertical="center"/>
    </xf>
    <xf numFmtId="0" fontId="39" fillId="0" borderId="0">
      <alignment vertical="center"/>
    </xf>
    <xf numFmtId="0" fontId="32" fillId="7" borderId="12" applyNumberFormat="0" applyAlignment="0" applyProtection="0">
      <alignment vertical="center"/>
    </xf>
    <xf numFmtId="0" fontId="5" fillId="0" borderId="0">
      <alignment vertical="center"/>
    </xf>
    <xf numFmtId="0" fontId="0" fillId="0" borderId="0">
      <alignment vertical="center"/>
    </xf>
    <xf numFmtId="0" fontId="94" fillId="43" borderId="12" applyNumberFormat="0" applyAlignment="0" applyProtection="0">
      <alignment vertical="center"/>
    </xf>
    <xf numFmtId="0" fontId="5" fillId="0" borderId="0">
      <alignment vertical="center"/>
    </xf>
    <xf numFmtId="0" fontId="94" fillId="43" borderId="12" applyNumberFormat="0" applyAlignment="0" applyProtection="0">
      <alignment vertical="center"/>
    </xf>
    <xf numFmtId="0" fontId="5" fillId="0" borderId="0">
      <alignment vertical="center"/>
    </xf>
    <xf numFmtId="0" fontId="5" fillId="0" borderId="0">
      <alignment vertical="center"/>
    </xf>
    <xf numFmtId="0" fontId="94" fillId="43" borderId="12" applyNumberFormat="0" applyAlignment="0" applyProtection="0">
      <alignment vertical="center"/>
    </xf>
    <xf numFmtId="0" fontId="0" fillId="0" borderId="0">
      <alignment vertical="center"/>
    </xf>
    <xf numFmtId="0" fontId="39" fillId="0" borderId="0">
      <alignment vertical="center"/>
    </xf>
    <xf numFmtId="0" fontId="108" fillId="43" borderId="12" applyNumberFormat="0" applyAlignment="0" applyProtection="0">
      <alignment vertical="center"/>
    </xf>
    <xf numFmtId="0" fontId="5" fillId="0" borderId="0"/>
    <xf numFmtId="0" fontId="94" fillId="43" borderId="12" applyNumberFormat="0" applyAlignment="0" applyProtection="0">
      <alignment vertical="center"/>
    </xf>
    <xf numFmtId="0" fontId="33" fillId="59" borderId="0" applyNumberFormat="0" applyBorder="0" applyAlignment="0" applyProtection="0">
      <alignment vertical="center"/>
    </xf>
    <xf numFmtId="0" fontId="42" fillId="0" borderId="15" applyNumberFormat="0" applyFill="0" applyAlignment="0" applyProtection="0">
      <alignment vertical="center"/>
    </xf>
    <xf numFmtId="0" fontId="5" fillId="0" borderId="0">
      <alignment vertical="center"/>
    </xf>
    <xf numFmtId="0" fontId="94" fillId="43" borderId="12" applyNumberFormat="0" applyAlignment="0" applyProtection="0">
      <alignment vertical="center"/>
    </xf>
    <xf numFmtId="0" fontId="33" fillId="59" borderId="0" applyNumberFormat="0" applyBorder="0" applyAlignment="0" applyProtection="0">
      <alignment vertical="center"/>
    </xf>
    <xf numFmtId="0" fontId="42" fillId="0" borderId="15" applyNumberFormat="0" applyFill="0" applyAlignment="0" applyProtection="0">
      <alignment vertical="center"/>
    </xf>
    <xf numFmtId="0" fontId="5" fillId="0" borderId="0">
      <alignment vertical="center"/>
    </xf>
    <xf numFmtId="0" fontId="5" fillId="0" borderId="0">
      <alignment vertical="center"/>
    </xf>
    <xf numFmtId="0" fontId="0" fillId="0" borderId="0"/>
    <xf numFmtId="0" fontId="0" fillId="0" borderId="0"/>
    <xf numFmtId="0" fontId="39" fillId="62" borderId="30" applyNumberFormat="0" applyFont="0" applyAlignment="0" applyProtection="0">
      <alignment vertical="center"/>
    </xf>
    <xf numFmtId="0" fontId="79" fillId="7" borderId="21" applyNumberFormat="0" applyAlignment="0" applyProtection="0">
      <alignment vertical="center"/>
    </xf>
    <xf numFmtId="0" fontId="30" fillId="5" borderId="0" applyNumberFormat="0" applyBorder="0" applyAlignment="0" applyProtection="0">
      <alignment vertical="center"/>
    </xf>
    <xf numFmtId="0" fontId="11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39"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30" fillId="5" borderId="0" applyNumberFormat="0" applyBorder="0" applyAlignment="0" applyProtection="0">
      <alignment vertical="center"/>
    </xf>
    <xf numFmtId="0" fontId="5" fillId="0" borderId="0"/>
    <xf numFmtId="0" fontId="5" fillId="0" borderId="0">
      <alignment vertical="center"/>
    </xf>
    <xf numFmtId="0" fontId="5" fillId="0" borderId="0">
      <alignment vertical="center"/>
    </xf>
    <xf numFmtId="0" fontId="30" fillId="5" borderId="0" applyNumberFormat="0" applyBorder="0" applyAlignment="0" applyProtection="0">
      <alignment vertical="center"/>
    </xf>
    <xf numFmtId="0" fontId="5" fillId="0" borderId="0">
      <alignment vertical="center"/>
    </xf>
    <xf numFmtId="0" fontId="118" fillId="0" borderId="0"/>
    <xf numFmtId="0" fontId="0" fillId="0" borderId="0"/>
    <xf numFmtId="0" fontId="0" fillId="0" borderId="0">
      <alignment vertical="center"/>
    </xf>
    <xf numFmtId="0" fontId="118" fillId="0" borderId="0">
      <alignment vertical="center"/>
    </xf>
    <xf numFmtId="0" fontId="0" fillId="0" borderId="0">
      <alignment vertical="center"/>
    </xf>
    <xf numFmtId="41" fontId="39" fillId="0" borderId="0" applyFont="0" applyFill="0" applyBorder="0" applyAlignment="0" applyProtection="0">
      <alignment vertical="center"/>
    </xf>
    <xf numFmtId="0" fontId="0" fillId="0" borderId="0"/>
    <xf numFmtId="0" fontId="39" fillId="0" borderId="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118" fillId="0" borderId="0">
      <alignment vertical="center"/>
    </xf>
    <xf numFmtId="0" fontId="5"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33" fillId="30" borderId="0" applyNumberFormat="0" applyBorder="0" applyAlignment="0" applyProtection="0">
      <alignment vertical="center"/>
    </xf>
    <xf numFmtId="0" fontId="0" fillId="0" borderId="0"/>
    <xf numFmtId="0" fontId="0" fillId="0" borderId="0"/>
    <xf numFmtId="0" fontId="33" fillId="3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5" fillId="0" borderId="0"/>
    <xf numFmtId="0" fontId="0" fillId="0" borderId="0"/>
    <xf numFmtId="0" fontId="101" fillId="5" borderId="0" applyNumberFormat="0" applyBorder="0" applyAlignment="0" applyProtection="0">
      <alignment vertical="center"/>
    </xf>
    <xf numFmtId="0" fontId="0" fillId="0" borderId="0">
      <alignment vertical="center"/>
    </xf>
    <xf numFmtId="0" fontId="0" fillId="0" borderId="0">
      <alignment vertical="center"/>
    </xf>
    <xf numFmtId="0" fontId="33" fillId="59" borderId="0" applyNumberFormat="0" applyBorder="0" applyAlignment="0" applyProtection="0">
      <alignment vertical="center"/>
    </xf>
    <xf numFmtId="0" fontId="0" fillId="0" borderId="0"/>
    <xf numFmtId="0" fontId="33" fillId="5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33" fillId="59" borderId="0" applyNumberFormat="0" applyBorder="0" applyAlignment="0" applyProtection="0">
      <alignment vertical="center"/>
    </xf>
    <xf numFmtId="0" fontId="124" fillId="34" borderId="0" applyNumberFormat="0" applyBorder="0" applyAlignment="0" applyProtection="0">
      <alignment vertical="center"/>
    </xf>
    <xf numFmtId="0" fontId="0" fillId="0" borderId="0"/>
    <xf numFmtId="0" fontId="0" fillId="0" borderId="0"/>
    <xf numFmtId="0" fontId="0" fillId="0" borderId="0"/>
    <xf numFmtId="0" fontId="5" fillId="0" borderId="0"/>
    <xf numFmtId="0" fontId="0" fillId="0" borderId="0"/>
    <xf numFmtId="0" fontId="0" fillId="0" borderId="0">
      <alignment vertical="center"/>
    </xf>
    <xf numFmtId="0" fontId="0" fillId="0" borderId="0">
      <alignment vertical="center"/>
    </xf>
    <xf numFmtId="0" fontId="33" fillId="30" borderId="0" applyNumberFormat="0" applyBorder="0" applyAlignment="0" applyProtection="0">
      <alignment vertical="center"/>
    </xf>
    <xf numFmtId="0" fontId="0" fillId="0" borderId="0"/>
    <xf numFmtId="0" fontId="33" fillId="30" borderId="0" applyNumberFormat="0" applyBorder="0" applyAlignment="0" applyProtection="0">
      <alignment vertical="center"/>
    </xf>
    <xf numFmtId="0" fontId="0" fillId="0" borderId="0"/>
    <xf numFmtId="0" fontId="33" fillId="30" borderId="0" applyNumberFormat="0" applyBorder="0" applyAlignment="0" applyProtection="0">
      <alignment vertical="center"/>
    </xf>
    <xf numFmtId="0" fontId="0" fillId="0" borderId="0"/>
    <xf numFmtId="41" fontId="39" fillId="0" borderId="0" applyFont="0" applyFill="0" applyBorder="0" applyAlignment="0" applyProtection="0">
      <alignment vertical="center"/>
    </xf>
    <xf numFmtId="0" fontId="0" fillId="0" borderId="0">
      <alignment vertical="center"/>
    </xf>
    <xf numFmtId="0" fontId="33" fillId="30" borderId="0" applyNumberFormat="0" applyBorder="0" applyAlignment="0" applyProtection="0">
      <alignment vertical="center"/>
    </xf>
    <xf numFmtId="0" fontId="0" fillId="0" borderId="0"/>
    <xf numFmtId="0" fontId="0" fillId="0" borderId="0"/>
    <xf numFmtId="0" fontId="5" fillId="0" borderId="0">
      <alignment vertical="center"/>
    </xf>
    <xf numFmtId="0" fontId="5" fillId="0" borderId="0"/>
    <xf numFmtId="0" fontId="0" fillId="0" borderId="0"/>
    <xf numFmtId="0" fontId="5" fillId="0" borderId="0">
      <alignment vertical="center"/>
    </xf>
    <xf numFmtId="0" fontId="5" fillId="0" borderId="0">
      <alignment vertical="center"/>
    </xf>
    <xf numFmtId="0" fontId="5" fillId="0" borderId="0">
      <alignment vertical="center"/>
    </xf>
    <xf numFmtId="0" fontId="70" fillId="0" borderId="0">
      <alignment vertical="center"/>
    </xf>
    <xf numFmtId="0" fontId="117" fillId="0" borderId="0" applyNumberFormat="0" applyFill="0" applyBorder="0" applyAlignment="0" applyProtection="0">
      <alignment vertical="top"/>
      <protection locked="0"/>
    </xf>
    <xf numFmtId="0" fontId="7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92" fillId="0" borderId="0">
      <alignment vertical="center"/>
    </xf>
    <xf numFmtId="0" fontId="70" fillId="0" borderId="0"/>
    <xf numFmtId="0" fontId="0" fillId="0" borderId="0">
      <alignment vertical="center"/>
    </xf>
    <xf numFmtId="0" fontId="0" fillId="0" borderId="0">
      <alignment vertical="center"/>
    </xf>
    <xf numFmtId="0" fontId="0" fillId="0" borderId="0">
      <alignment vertical="center"/>
    </xf>
    <xf numFmtId="0" fontId="75" fillId="0" borderId="0">
      <alignment vertical="center"/>
    </xf>
    <xf numFmtId="0" fontId="70" fillId="0" borderId="0">
      <alignment vertical="center"/>
    </xf>
    <xf numFmtId="0" fontId="0" fillId="0" borderId="0"/>
    <xf numFmtId="0" fontId="70" fillId="0" borderId="0">
      <alignment vertical="center"/>
    </xf>
    <xf numFmtId="0" fontId="19" fillId="0" borderId="0">
      <alignment vertical="center"/>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alignment vertical="center"/>
    </xf>
    <xf numFmtId="0" fontId="39" fillId="0" borderId="0">
      <alignment vertical="center"/>
    </xf>
    <xf numFmtId="0" fontId="0" fillId="0" borderId="0"/>
    <xf numFmtId="0" fontId="0" fillId="0" borderId="0" applyProtection="0"/>
    <xf numFmtId="0" fontId="0" fillId="0" borderId="0" applyProtection="0"/>
    <xf numFmtId="0" fontId="0" fillId="0" borderId="0"/>
    <xf numFmtId="0" fontId="0" fillId="0" borderId="0">
      <alignment vertical="center"/>
    </xf>
    <xf numFmtId="0" fontId="39" fillId="0" borderId="0" applyNumberFormat="0" applyFill="0" applyBorder="0" applyProtection="0"/>
    <xf numFmtId="0" fontId="0" fillId="0" borderId="0">
      <alignment vertical="center"/>
    </xf>
    <xf numFmtId="0" fontId="39" fillId="62" borderId="30" applyNumberFormat="0" applyFont="0" applyAlignment="0" applyProtection="0">
      <alignment vertical="center"/>
    </xf>
    <xf numFmtId="0" fontId="30" fillId="5" borderId="0" applyNumberFormat="0" applyBorder="0" applyAlignment="0" applyProtection="0">
      <alignment vertical="center"/>
    </xf>
    <xf numFmtId="0" fontId="0" fillId="0" borderId="0"/>
    <xf numFmtId="0" fontId="47" fillId="0" borderId="0"/>
    <xf numFmtId="0" fontId="39" fillId="0" borderId="0">
      <alignment vertical="center"/>
    </xf>
    <xf numFmtId="0" fontId="32" fillId="7" borderId="12" applyNumberFormat="0" applyAlignment="0" applyProtection="0">
      <alignment vertical="center"/>
    </xf>
    <xf numFmtId="0" fontId="47" fillId="0" borderId="0"/>
    <xf numFmtId="0" fontId="32" fillId="7" borderId="12" applyNumberFormat="0" applyAlignment="0" applyProtection="0">
      <alignment vertical="center"/>
    </xf>
    <xf numFmtId="0" fontId="75" fillId="0" borderId="0">
      <alignment vertical="center"/>
    </xf>
    <xf numFmtId="0" fontId="0" fillId="0" borderId="0">
      <alignment vertical="center"/>
    </xf>
    <xf numFmtId="0" fontId="0" fillId="0" borderId="0">
      <alignment vertical="center"/>
    </xf>
    <xf numFmtId="0" fontId="75" fillId="0" borderId="0">
      <alignment vertical="center"/>
    </xf>
    <xf numFmtId="0" fontId="39" fillId="0" borderId="0">
      <alignment vertical="center"/>
    </xf>
    <xf numFmtId="0" fontId="0" fillId="0" borderId="0">
      <alignment vertical="center"/>
    </xf>
    <xf numFmtId="0" fontId="75" fillId="0" borderId="0" applyNumberFormat="0" applyFill="0" applyBorder="0" applyProtection="0"/>
    <xf numFmtId="0" fontId="0" fillId="0" borderId="0">
      <alignment vertical="center"/>
    </xf>
    <xf numFmtId="0" fontId="30" fillId="34" borderId="0" applyNumberFormat="0" applyBorder="0" applyAlignment="0" applyProtection="0">
      <alignment vertical="center"/>
    </xf>
    <xf numFmtId="0" fontId="0" fillId="0" borderId="0">
      <alignment vertical="center"/>
      <protection locked="0"/>
    </xf>
    <xf numFmtId="0" fontId="0" fillId="0" borderId="0">
      <alignment vertical="center"/>
    </xf>
    <xf numFmtId="0" fontId="0" fillId="0" borderId="0">
      <alignment vertical="center"/>
    </xf>
    <xf numFmtId="0" fontId="0" fillId="0" borderId="0"/>
    <xf numFmtId="0" fontId="0" fillId="0" borderId="0"/>
    <xf numFmtId="0" fontId="30" fillId="5" borderId="0" applyNumberFormat="0" applyBorder="0" applyAlignment="0" applyProtection="0">
      <alignment vertical="center"/>
    </xf>
    <xf numFmtId="0" fontId="0" fillId="0" borderId="0"/>
    <xf numFmtId="0" fontId="0" fillId="0" borderId="0"/>
    <xf numFmtId="0" fontId="39" fillId="62" borderId="30" applyNumberFormat="0" applyFont="0" applyAlignment="0" applyProtection="0">
      <alignment vertical="center"/>
    </xf>
    <xf numFmtId="0" fontId="30" fillId="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39" fillId="0" borderId="0">
      <alignment vertical="center"/>
    </xf>
    <xf numFmtId="0" fontId="39" fillId="0" borderId="0" applyNumberFormat="0" applyFont="0" applyFill="0" applyBorder="0" applyAlignment="0" applyProtection="0">
      <alignment vertical="center"/>
    </xf>
    <xf numFmtId="0" fontId="39" fillId="62" borderId="30" applyNumberFormat="0" applyFont="0" applyAlignment="0" applyProtection="0">
      <alignment vertical="center"/>
    </xf>
    <xf numFmtId="0" fontId="39" fillId="62" borderId="30" applyNumberFormat="0" applyFont="0" applyAlignment="0" applyProtection="0">
      <alignment vertical="center"/>
    </xf>
    <xf numFmtId="0" fontId="30" fillId="5" borderId="0" applyNumberFormat="0" applyBorder="0" applyAlignment="0" applyProtection="0">
      <alignment vertical="center"/>
    </xf>
    <xf numFmtId="0" fontId="0" fillId="0" borderId="0"/>
    <xf numFmtId="0" fontId="103" fillId="0" borderId="28" applyNumberFormat="0" applyFill="0" applyAlignment="0" applyProtection="0">
      <alignment vertical="center"/>
    </xf>
    <xf numFmtId="0" fontId="0" fillId="0" borderId="0">
      <alignment vertical="center"/>
    </xf>
    <xf numFmtId="0" fontId="103" fillId="0" borderId="28" applyNumberFormat="0" applyFill="0" applyAlignment="0" applyProtection="0">
      <alignment vertical="center"/>
    </xf>
    <xf numFmtId="0" fontId="0" fillId="0" borderId="0">
      <alignment vertical="center"/>
    </xf>
    <xf numFmtId="0" fontId="61" fillId="0" borderId="0"/>
    <xf numFmtId="0" fontId="103" fillId="0" borderId="28" applyNumberFormat="0" applyFill="0" applyAlignment="0" applyProtection="0">
      <alignment vertical="center"/>
    </xf>
    <xf numFmtId="0" fontId="0" fillId="0" borderId="0"/>
    <xf numFmtId="0" fontId="94" fillId="43" borderId="12" applyNumberFormat="0" applyAlignment="0" applyProtection="0">
      <alignment vertical="center"/>
    </xf>
    <xf numFmtId="0" fontId="103" fillId="0" borderId="28" applyNumberFormat="0" applyFill="0" applyAlignment="0" applyProtection="0">
      <alignment vertical="center"/>
    </xf>
    <xf numFmtId="0" fontId="0" fillId="0" borderId="0"/>
    <xf numFmtId="0" fontId="39" fillId="0" borderId="0">
      <alignment vertical="center"/>
    </xf>
    <xf numFmtId="0" fontId="103" fillId="0" borderId="28" applyNumberFormat="0" applyFill="0" applyAlignment="0" applyProtection="0">
      <alignment vertical="center"/>
    </xf>
    <xf numFmtId="0" fontId="0" fillId="0" borderId="0"/>
    <xf numFmtId="0" fontId="0" fillId="0" borderId="0">
      <alignment vertical="center"/>
    </xf>
    <xf numFmtId="0" fontId="39" fillId="62" borderId="30" applyNumberFormat="0" applyFont="0" applyAlignment="0" applyProtection="0">
      <alignment vertical="center"/>
    </xf>
    <xf numFmtId="0" fontId="30" fillId="5" borderId="0" applyNumberFormat="0" applyBorder="0" applyAlignment="0" applyProtection="0">
      <alignment vertical="center"/>
    </xf>
    <xf numFmtId="0" fontId="0" fillId="0" borderId="0"/>
    <xf numFmtId="0" fontId="61" fillId="0" borderId="0"/>
    <xf numFmtId="0" fontId="21" fillId="0" borderId="0" applyProtection="0"/>
    <xf numFmtId="0" fontId="54" fillId="5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3" fillId="0" borderId="0" applyFill="0" applyBorder="0" applyAlignment="0">
      <alignment vertical="center"/>
    </xf>
    <xf numFmtId="0" fontId="3" fillId="0" borderId="0" applyFill="0" applyBorder="0" applyAlignment="0">
      <alignment vertical="center"/>
    </xf>
    <xf numFmtId="0" fontId="39" fillId="62" borderId="30" applyNumberFormat="0" applyFon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44"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8" fillId="34" borderId="0" applyNumberFormat="0" applyBorder="0" applyAlignment="0" applyProtection="0">
      <alignment vertical="center"/>
    </xf>
    <xf numFmtId="0" fontId="79" fillId="7" borderId="21" applyNumberFormat="0" applyAlignment="0" applyProtection="0">
      <alignment vertical="center"/>
    </xf>
    <xf numFmtId="0" fontId="124"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5"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24" fillId="34" borderId="0" applyNumberFormat="0" applyBorder="0" applyAlignment="0" applyProtection="0">
      <alignment vertical="center"/>
    </xf>
    <xf numFmtId="0" fontId="124" fillId="3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7" fillId="4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9" fillId="7" borderId="21"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3" fillId="4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3" fillId="59" borderId="0" applyNumberFormat="0" applyBorder="0" applyAlignment="0" applyProtection="0">
      <alignment vertical="center"/>
    </xf>
    <xf numFmtId="0" fontId="30" fillId="5" borderId="0" applyNumberFormat="0" applyBorder="0" applyAlignment="0" applyProtection="0">
      <alignment vertical="center"/>
    </xf>
    <xf numFmtId="0" fontId="54" fillId="3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8" fillId="5" borderId="0" applyNumberFormat="0" applyBorder="0" applyAlignment="0" applyProtection="0">
      <alignment vertical="center"/>
    </xf>
    <xf numFmtId="0" fontId="30" fillId="34" borderId="0" applyNumberFormat="0" applyBorder="0" applyAlignment="0" applyProtection="0">
      <alignment vertical="center"/>
    </xf>
    <xf numFmtId="0" fontId="124" fillId="5" borderId="0" applyNumberFormat="0" applyBorder="0" applyAlignment="0" applyProtection="0">
      <alignment vertical="center"/>
    </xf>
    <xf numFmtId="0" fontId="48" fillId="5" borderId="0" applyNumberFormat="0" applyBorder="0" applyAlignment="0" applyProtection="0">
      <alignment vertical="center"/>
    </xf>
    <xf numFmtId="0" fontId="125"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20" fillId="34" borderId="0" applyNumberFormat="0" applyBorder="0" applyAlignment="0" applyProtection="0">
      <alignment vertical="center"/>
    </xf>
    <xf numFmtId="0" fontId="48"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7" fillId="46" borderId="0" applyNumberFormat="0" applyBorder="0" applyAlignment="0" applyProtection="0">
      <alignment vertical="center"/>
    </xf>
    <xf numFmtId="0" fontId="124" fillId="34" borderId="0" applyNumberFormat="0" applyBorder="0" applyAlignment="0" applyProtection="0">
      <alignment vertical="center"/>
    </xf>
    <xf numFmtId="0" fontId="30" fillId="5" borderId="0" applyNumberFormat="0" applyBorder="0" applyAlignment="0" applyProtection="0">
      <alignment vertical="center"/>
    </xf>
    <xf numFmtId="0" fontId="101" fillId="5" borderId="0" applyNumberFormat="0" applyBorder="0" applyAlignment="0" applyProtection="0">
      <alignment vertical="center"/>
    </xf>
    <xf numFmtId="0" fontId="33" fillId="4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24" fillId="34" borderId="0" applyNumberFormat="0" applyBorder="0" applyAlignment="0" applyProtection="0">
      <alignment vertical="center"/>
    </xf>
    <xf numFmtId="0" fontId="120" fillId="5" borderId="0" applyNumberFormat="0" applyBorder="0" applyAlignment="0" applyProtection="0">
      <alignment vertical="center"/>
    </xf>
    <xf numFmtId="0" fontId="30" fillId="34" borderId="0" applyNumberFormat="0" applyBorder="0" applyAlignment="0" applyProtection="0">
      <alignment vertical="center"/>
    </xf>
    <xf numFmtId="0" fontId="125" fillId="5" borderId="0" applyNumberFormat="0" applyBorder="0" applyAlignment="0" applyProtection="0">
      <alignment vertical="center"/>
    </xf>
    <xf numFmtId="0" fontId="125" fillId="5" borderId="0" applyNumberFormat="0" applyBorder="0" applyAlignment="0" applyProtection="0">
      <alignment vertical="center"/>
    </xf>
    <xf numFmtId="0" fontId="93" fillId="0" borderId="0" applyNumberFormat="0" applyFill="0" applyBorder="0" applyAlignment="0" applyProtection="0">
      <alignment vertical="center"/>
    </xf>
    <xf numFmtId="0" fontId="30" fillId="34" borderId="0" applyNumberFormat="0" applyBorder="0" applyAlignment="0" applyProtection="0">
      <alignment vertical="center"/>
    </xf>
    <xf numFmtId="0" fontId="0" fillId="62" borderId="30" applyNumberFormat="0" applyFont="0" applyAlignment="0" applyProtection="0">
      <alignment vertical="center"/>
    </xf>
    <xf numFmtId="0" fontId="30" fillId="34" borderId="0" applyNumberFormat="0" applyBorder="0" applyAlignment="0" applyProtection="0">
      <alignment vertical="center"/>
    </xf>
    <xf numFmtId="0" fontId="10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86" fillId="49" borderId="24"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0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0" borderId="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93"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0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8" fillId="45" borderId="0" applyNumberFormat="0" applyBorder="0" applyAlignment="0" applyProtection="0">
      <alignment vertical="center"/>
    </xf>
    <xf numFmtId="0" fontId="10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01" fillId="5" borderId="0" applyNumberFormat="0" applyBorder="0" applyAlignment="0" applyProtection="0">
      <alignment vertical="center"/>
    </xf>
    <xf numFmtId="0" fontId="117" fillId="0" borderId="0" applyNumberFormat="0" applyFill="0" applyBorder="0" applyAlignment="0" applyProtection="0">
      <alignment vertical="top"/>
      <protection locked="0"/>
    </xf>
    <xf numFmtId="0" fontId="33" fillId="59" borderId="0" applyNumberFormat="0" applyBorder="0" applyAlignment="0" applyProtection="0">
      <alignment vertical="center"/>
    </xf>
    <xf numFmtId="0" fontId="42" fillId="0" borderId="15" applyNumberFormat="0" applyFill="0" applyAlignment="0" applyProtection="0">
      <alignment vertical="center"/>
    </xf>
    <xf numFmtId="0" fontId="33" fillId="59" borderId="0" applyNumberFormat="0" applyBorder="0" applyAlignment="0" applyProtection="0">
      <alignment vertical="center"/>
    </xf>
    <xf numFmtId="0" fontId="42" fillId="0" borderId="15" applyNumberFormat="0" applyFill="0" applyAlignment="0" applyProtection="0">
      <alignment vertical="center"/>
    </xf>
    <xf numFmtId="0" fontId="33" fillId="59" borderId="0" applyNumberFormat="0" applyBorder="0" applyAlignment="0" applyProtection="0">
      <alignment vertical="center"/>
    </xf>
    <xf numFmtId="0" fontId="42" fillId="0" borderId="15" applyNumberFormat="0" applyFill="0" applyAlignment="0" applyProtection="0">
      <alignment vertical="center"/>
    </xf>
    <xf numFmtId="0" fontId="54" fillId="46" borderId="0" applyNumberFormat="0" applyBorder="0" applyAlignment="0" applyProtection="0">
      <alignment vertical="center"/>
    </xf>
    <xf numFmtId="0" fontId="33" fillId="59" borderId="0" applyNumberFormat="0" applyBorder="0" applyAlignment="0" applyProtection="0">
      <alignment vertical="center"/>
    </xf>
    <xf numFmtId="0" fontId="42" fillId="0" borderId="15" applyNumberFormat="0" applyFill="0" applyAlignment="0" applyProtection="0">
      <alignment vertical="center"/>
    </xf>
    <xf numFmtId="0" fontId="159"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159"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32" fillId="7" borderId="12" applyNumberFormat="0" applyAlignment="0" applyProtection="0">
      <alignment vertical="center"/>
    </xf>
    <xf numFmtId="0" fontId="19" fillId="0" borderId="0">
      <alignment vertical="center"/>
    </xf>
    <xf numFmtId="0" fontId="32" fillId="7" borderId="12"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100" fillId="49" borderId="24" applyNumberFormat="0" applyAlignment="0" applyProtection="0">
      <alignment vertical="center"/>
    </xf>
    <xf numFmtId="0" fontId="132"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132"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100" fillId="49" borderId="24" applyNumberFormat="0" applyAlignment="0" applyProtection="0">
      <alignment vertical="center"/>
    </xf>
    <xf numFmtId="0" fontId="100"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100" fillId="49" borderId="24" applyNumberFormat="0" applyAlignment="0" applyProtection="0">
      <alignment vertical="center"/>
    </xf>
    <xf numFmtId="0" fontId="100" fillId="49" borderId="24" applyNumberFormat="0" applyAlignment="0" applyProtection="0">
      <alignment vertical="center"/>
    </xf>
    <xf numFmtId="0" fontId="100" fillId="49" borderId="24" applyNumberFormat="0" applyAlignment="0" applyProtection="0">
      <alignment vertical="center"/>
    </xf>
    <xf numFmtId="0" fontId="86" fillId="49" borderId="24" applyNumberFormat="0" applyAlignment="0" applyProtection="0">
      <alignment vertical="center"/>
    </xf>
    <xf numFmtId="0" fontId="86" fillId="49" borderId="24" applyNumberFormat="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109" fillId="0" borderId="29" applyNumberFormat="0" applyFill="0" applyProtection="0">
      <alignment horizontal="lef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60"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60"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33" fillId="59" borderId="0" applyNumberFormat="0" applyBorder="0" applyAlignment="0" applyProtection="0">
      <alignment vertical="center"/>
    </xf>
    <xf numFmtId="0" fontId="103" fillId="0" borderId="28" applyNumberFormat="0" applyFill="0" applyAlignment="0" applyProtection="0">
      <alignment vertical="center"/>
    </xf>
    <xf numFmtId="0" fontId="33" fillId="30" borderId="0" applyNumberFormat="0" applyBorder="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0" fontId="103" fillId="0" borderId="28" applyNumberFormat="0" applyFill="0" applyAlignment="0" applyProtection="0">
      <alignment vertical="center"/>
    </xf>
    <xf numFmtId="222" fontId="39" fillId="0" borderId="0" applyFont="0" applyFill="0" applyBorder="0" applyAlignment="0" applyProtection="0">
      <alignment vertical="center"/>
    </xf>
    <xf numFmtId="221" fontId="39" fillId="0" borderId="0" applyFont="0" applyFill="0" applyBorder="0" applyAlignment="0" applyProtection="0">
      <alignment vertical="center"/>
    </xf>
    <xf numFmtId="215" fontId="39" fillId="0" borderId="0" applyFont="0" applyFill="0" applyBorder="0" applyAlignment="0" applyProtection="0">
      <alignment vertical="center"/>
    </xf>
    <xf numFmtId="209" fontId="39" fillId="0" borderId="0" applyFont="0" applyFill="0" applyBorder="0" applyAlignment="0" applyProtection="0">
      <alignment vertical="center"/>
    </xf>
    <xf numFmtId="41" fontId="39" fillId="0" borderId="0" applyFont="0" applyFill="0" applyBorder="0" applyAlignment="0" applyProtection="0">
      <alignment vertical="center"/>
    </xf>
    <xf numFmtId="43" fontId="39" fillId="0" borderId="0" applyFont="0" applyFill="0" applyBorder="0" applyAlignment="0" applyProtection="0">
      <alignment vertical="center"/>
    </xf>
    <xf numFmtId="41" fontId="39" fillId="0" borderId="0" applyFont="0" applyFill="0" applyBorder="0" applyAlignment="0" applyProtection="0">
      <alignment vertical="center"/>
    </xf>
    <xf numFmtId="43" fontId="39" fillId="0" borderId="0" applyFont="0" applyFill="0" applyBorder="0" applyAlignment="0" applyProtection="0">
      <alignment vertical="center"/>
    </xf>
    <xf numFmtId="43" fontId="39" fillId="0" borderId="0" applyFont="0" applyFill="0" applyBorder="0" applyAlignment="0" applyProtection="0">
      <alignment vertical="center"/>
    </xf>
    <xf numFmtId="43" fontId="39" fillId="0" borderId="0" applyFont="0" applyFill="0" applyBorder="0" applyAlignment="0" applyProtection="0">
      <alignment vertical="center"/>
    </xf>
    <xf numFmtId="0" fontId="131" fillId="0" borderId="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77"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79" fillId="7" borderId="21" applyNumberFormat="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44"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77" fillId="18" borderId="0" applyNumberFormat="0" applyBorder="0" applyAlignment="0" applyProtection="0">
      <alignment vertical="center"/>
    </xf>
    <xf numFmtId="0" fontId="77"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78" fillId="45" borderId="0" applyNumberFormat="0" applyBorder="0" applyAlignment="0" applyProtection="0">
      <alignment vertical="center"/>
    </xf>
    <xf numFmtId="0" fontId="33" fillId="18"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54" fillId="44" borderId="0" applyNumberFormat="0" applyBorder="0" applyAlignment="0" applyProtection="0">
      <alignment vertical="center"/>
    </xf>
    <xf numFmtId="0" fontId="33" fillId="32" borderId="0" applyNumberFormat="0" applyBorder="0" applyAlignment="0" applyProtection="0">
      <alignment vertical="center"/>
    </xf>
    <xf numFmtId="0" fontId="54" fillId="44"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77" fillId="32" borderId="0" applyNumberFormat="0" applyBorder="0" applyAlignment="0" applyProtection="0">
      <alignment vertical="center"/>
    </xf>
    <xf numFmtId="0" fontId="33" fillId="32"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33" fillId="59" borderId="0" applyNumberFormat="0" applyBorder="0" applyAlignment="0" applyProtection="0">
      <alignment vertical="center"/>
    </xf>
    <xf numFmtId="0" fontId="94" fillId="43" borderId="12" applyNumberFormat="0" applyAlignment="0" applyProtection="0">
      <alignment vertical="center"/>
    </xf>
    <xf numFmtId="0" fontId="33" fillId="59" borderId="0" applyNumberFormat="0" applyBorder="0" applyAlignment="0" applyProtection="0">
      <alignment vertical="center"/>
    </xf>
    <xf numFmtId="0" fontId="94" fillId="43" borderId="12" applyNumberFormat="0" applyAlignment="0" applyProtection="0">
      <alignment vertical="center"/>
    </xf>
    <xf numFmtId="0" fontId="33" fillId="59"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77" fillId="30" borderId="0" applyNumberFormat="0" applyBorder="0" applyAlignment="0" applyProtection="0">
      <alignment vertical="center"/>
    </xf>
    <xf numFmtId="0" fontId="77"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46" borderId="0" applyNumberFormat="0" applyBorder="0" applyAlignment="0" applyProtection="0">
      <alignment vertical="center"/>
    </xf>
    <xf numFmtId="0" fontId="161" fillId="0" borderId="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77"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61" fillId="0" borderId="6" applyNumberFormat="0" applyFill="0" applyProtection="0">
      <alignment horizontal="lef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9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8" fillId="45" borderId="0" applyNumberFormat="0" applyBorder="0" applyAlignment="0" applyProtection="0">
      <alignment vertical="center"/>
    </xf>
    <xf numFmtId="0" fontId="79" fillId="7" borderId="21" applyNumberFormat="0" applyAlignment="0" applyProtection="0">
      <alignment vertical="center"/>
    </xf>
    <xf numFmtId="0" fontId="79" fillId="7" borderId="21" applyNumberFormat="0" applyAlignment="0" applyProtection="0">
      <alignment vertical="center"/>
    </xf>
    <xf numFmtId="0" fontId="79" fillId="7" borderId="21" applyNumberFormat="0" applyAlignment="0" applyProtection="0">
      <alignment vertical="center"/>
    </xf>
    <xf numFmtId="0" fontId="79" fillId="7" borderId="21" applyNumberFormat="0" applyAlignment="0" applyProtection="0">
      <alignment vertical="center"/>
    </xf>
    <xf numFmtId="0" fontId="79" fillId="7" borderId="21" applyNumberFormat="0" applyAlignment="0" applyProtection="0">
      <alignment vertical="center"/>
    </xf>
    <xf numFmtId="0" fontId="79" fillId="7" borderId="21" applyNumberFormat="0" applyAlignment="0" applyProtection="0">
      <alignment vertical="center"/>
    </xf>
    <xf numFmtId="0" fontId="79" fillId="7" borderId="21" applyNumberFormat="0" applyAlignment="0" applyProtection="0">
      <alignment vertical="center"/>
    </xf>
    <xf numFmtId="0" fontId="79" fillId="7" borderId="21" applyNumberFormat="0" applyAlignment="0" applyProtection="0">
      <alignment vertical="center"/>
    </xf>
    <xf numFmtId="0" fontId="79" fillId="7" borderId="21" applyNumberFormat="0" applyAlignment="0" applyProtection="0">
      <alignment vertical="center"/>
    </xf>
    <xf numFmtId="0" fontId="79" fillId="7" borderId="21"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0" fontId="94" fillId="43" borderId="12" applyNumberFormat="0" applyAlignment="0" applyProtection="0">
      <alignment vertical="center"/>
    </xf>
    <xf numFmtId="1" fontId="61" fillId="0" borderId="29" applyFill="0" applyProtection="0">
      <alignment horizontal="center" vertical="center"/>
    </xf>
    <xf numFmtId="200" fontId="6" fillId="0" borderId="2">
      <alignment vertical="center"/>
      <protection locked="0"/>
    </xf>
    <xf numFmtId="0" fontId="35" fillId="0" borderId="0">
      <alignment vertical="center"/>
    </xf>
    <xf numFmtId="0" fontId="122" fillId="0" borderId="0">
      <alignment vertical="center"/>
    </xf>
    <xf numFmtId="0" fontId="33" fillId="44" borderId="0" applyNumberFormat="0" applyBorder="0" applyAlignment="0" applyProtection="0">
      <alignment vertical="center"/>
    </xf>
    <xf numFmtId="0" fontId="54" fillId="44" borderId="0" applyNumberFormat="0" applyBorder="0" applyAlignment="0" applyProtection="0">
      <alignment vertical="center"/>
    </xf>
    <xf numFmtId="0" fontId="33" fillId="44" borderId="0" applyNumberFormat="0" applyBorder="0" applyAlignment="0" applyProtection="0">
      <alignment vertical="center"/>
    </xf>
    <xf numFmtId="0" fontId="54" fillId="44" borderId="0" applyNumberFormat="0" applyBorder="0" applyAlignment="0" applyProtection="0">
      <alignment vertical="center"/>
    </xf>
    <xf numFmtId="0" fontId="33" fillId="44" borderId="0" applyNumberFormat="0" applyBorder="0" applyAlignment="0" applyProtection="0">
      <alignment vertical="center"/>
    </xf>
    <xf numFmtId="0" fontId="54" fillId="18" borderId="0" applyNumberFormat="0" applyBorder="0" applyAlignment="0" applyProtection="0">
      <alignment vertical="center"/>
    </xf>
    <xf numFmtId="0" fontId="33" fillId="18"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54" fillId="18" borderId="0" applyNumberFormat="0" applyBorder="0" applyAlignment="0" applyProtection="0">
      <alignment vertical="center"/>
    </xf>
    <xf numFmtId="0" fontId="33" fillId="18"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33" fillId="32" borderId="0" applyNumberFormat="0" applyBorder="0" applyAlignment="0" applyProtection="0">
      <alignment vertical="center"/>
    </xf>
    <xf numFmtId="0" fontId="33" fillId="59" borderId="0" applyNumberFormat="0" applyBorder="0" applyAlignment="0" applyProtection="0">
      <alignment vertical="center"/>
    </xf>
    <xf numFmtId="0" fontId="54" fillId="59" borderId="0" applyNumberFormat="0" applyBorder="0" applyAlignment="0" applyProtection="0">
      <alignment vertical="center"/>
    </xf>
    <xf numFmtId="0" fontId="54" fillId="59" borderId="0" applyNumberFormat="0" applyBorder="0" applyAlignment="0" applyProtection="0">
      <alignment vertical="center"/>
    </xf>
    <xf numFmtId="0" fontId="33" fillId="59"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33"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30"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33"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33" fillId="46" borderId="0" applyNumberFormat="0" applyBorder="0" applyAlignment="0" applyProtection="0">
      <alignment vertical="center"/>
    </xf>
    <xf numFmtId="43" fontId="39" fillId="0" borderId="0" applyFont="0" applyFill="0" applyBorder="0" applyAlignment="0" applyProtection="0">
      <alignment vertical="center"/>
    </xf>
    <xf numFmtId="0" fontId="39" fillId="62" borderId="30" applyNumberFormat="0" applyFont="0" applyAlignment="0" applyProtection="0">
      <alignment vertical="center"/>
    </xf>
    <xf numFmtId="0" fontId="39" fillId="62" borderId="30" applyNumberFormat="0" applyFont="0" applyAlignment="0" applyProtection="0">
      <alignment vertical="center"/>
    </xf>
    <xf numFmtId="0" fontId="0" fillId="62" borderId="30" applyNumberFormat="0" applyFont="0" applyAlignment="0" applyProtection="0">
      <alignment vertical="center"/>
    </xf>
    <xf numFmtId="0" fontId="39" fillId="62" borderId="30" applyNumberFormat="0" applyFont="0" applyAlignment="0" applyProtection="0">
      <alignment vertical="center"/>
    </xf>
    <xf numFmtId="0" fontId="0" fillId="62" borderId="30" applyNumberFormat="0" applyFont="0" applyAlignment="0" applyProtection="0">
      <alignment vertical="center"/>
    </xf>
    <xf numFmtId="0" fontId="39" fillId="62" borderId="30" applyNumberFormat="0" applyFont="0" applyAlignment="0" applyProtection="0">
      <alignment vertical="center"/>
    </xf>
    <xf numFmtId="0" fontId="0" fillId="62" borderId="30" applyNumberFormat="0" applyFont="0" applyAlignment="0" applyProtection="0">
      <alignment vertical="center"/>
    </xf>
    <xf numFmtId="0" fontId="0" fillId="62" borderId="30" applyNumberFormat="0" applyFont="0" applyAlignment="0" applyProtection="0">
      <alignment vertical="center"/>
    </xf>
    <xf numFmtId="0" fontId="0" fillId="62" borderId="30" applyNumberFormat="0" applyFont="0" applyAlignment="0" applyProtection="0">
      <alignment vertical="center"/>
    </xf>
    <xf numFmtId="0" fontId="39" fillId="62" borderId="30" applyNumberFormat="0" applyFont="0" applyAlignment="0" applyProtection="0">
      <alignment vertical="center"/>
    </xf>
    <xf numFmtId="0" fontId="0" fillId="62" borderId="30" applyNumberFormat="0" applyFont="0" applyAlignment="0" applyProtection="0">
      <alignment vertical="center"/>
    </xf>
    <xf numFmtId="0" fontId="0" fillId="62" borderId="30" applyNumberFormat="0" applyFont="0" applyAlignment="0" applyProtection="0">
      <alignment vertical="center"/>
    </xf>
    <xf numFmtId="0" fontId="0" fillId="62" borderId="30" applyNumberFormat="0" applyFont="0" applyAlignment="0" applyProtection="0">
      <alignment vertical="center"/>
    </xf>
    <xf numFmtId="0" fontId="39" fillId="62" borderId="30" applyNumberFormat="0" applyFont="0" applyAlignment="0" applyProtection="0">
      <alignment vertical="center"/>
    </xf>
    <xf numFmtId="0" fontId="0" fillId="62" borderId="30" applyNumberFormat="0" applyFont="0" applyAlignment="0" applyProtection="0">
      <alignment vertical="center"/>
    </xf>
    <xf numFmtId="0" fontId="0" fillId="62" borderId="30" applyNumberFormat="0" applyFont="0" applyAlignment="0" applyProtection="0">
      <alignment vertical="center"/>
    </xf>
    <xf numFmtId="0" fontId="39" fillId="62" borderId="30" applyNumberFormat="0" applyFont="0" applyAlignment="0" applyProtection="0">
      <alignment vertical="center"/>
    </xf>
    <xf numFmtId="0" fontId="39" fillId="62" borderId="30" applyNumberFormat="0" applyFont="0" applyAlignment="0" applyProtection="0">
      <alignment vertical="center"/>
    </xf>
    <xf numFmtId="0" fontId="0" fillId="62" borderId="30" applyNumberFormat="0" applyFont="0" applyAlignment="0" applyProtection="0">
      <alignment vertical="center"/>
    </xf>
    <xf numFmtId="38" fontId="39" fillId="0" borderId="0" applyFont="0" applyFill="0" applyBorder="0" applyAlignment="0" applyProtection="0">
      <alignment vertical="center"/>
    </xf>
    <xf numFmtId="40" fontId="39" fillId="0" borderId="0" applyFont="0" applyFill="0" applyBorder="0" applyAlignment="0" applyProtection="0">
      <alignment vertical="center"/>
    </xf>
    <xf numFmtId="0" fontId="39" fillId="0" borderId="0" applyFont="0" applyFill="0" applyBorder="0" applyAlignment="0" applyProtection="0">
      <alignment vertical="center"/>
    </xf>
    <xf numFmtId="0" fontId="162" fillId="0" borderId="0">
      <alignment vertical="center"/>
    </xf>
  </cellStyleXfs>
  <cellXfs count="243">
    <xf numFmtId="0" fontId="0" fillId="0" borderId="0" xfId="0"/>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2" fillId="2" borderId="0" xfId="0"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0" xfId="0" applyFont="1" applyFill="1" applyAlignment="1">
      <alignment vertical="center" wrapText="1"/>
    </xf>
    <xf numFmtId="0" fontId="8"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center" vertical="center"/>
    </xf>
    <xf numFmtId="223" fontId="5" fillId="2" borderId="0" xfId="0" applyNumberFormat="1" applyFont="1" applyFill="1" applyBorder="1" applyAlignment="1">
      <alignment horizontal="left" vertical="center"/>
    </xf>
    <xf numFmtId="0" fontId="5" fillId="2" borderId="0" xfId="0" applyNumberFormat="1" applyFont="1" applyFill="1" applyBorder="1" applyAlignment="1">
      <alignment horizontal="center" vertical="center"/>
    </xf>
    <xf numFmtId="0" fontId="5" fillId="2" borderId="0" xfId="0" applyFont="1" applyFill="1" applyBorder="1" applyAlignment="1">
      <alignment vertical="center"/>
    </xf>
    <xf numFmtId="224" fontId="5" fillId="2" borderId="0" xfId="0" applyNumberFormat="1" applyFont="1" applyFill="1" applyBorder="1" applyAlignment="1">
      <alignment horizontal="center" vertical="center"/>
    </xf>
    <xf numFmtId="0" fontId="5"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NumberFormat="1" applyFont="1" applyFill="1" applyBorder="1" applyAlignment="1">
      <alignment horizontal="center" vertical="center"/>
    </xf>
    <xf numFmtId="0" fontId="12" fillId="2" borderId="0" xfId="0" applyFont="1" applyFill="1" applyBorder="1" applyAlignment="1">
      <alignment vertical="center"/>
    </xf>
    <xf numFmtId="224" fontId="12" fillId="2" borderId="1"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223" fontId="7" fillId="2" borderId="2"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224" fontId="7"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223" fontId="7" fillId="2" borderId="2" xfId="0" applyNumberFormat="1" applyFont="1" applyFill="1" applyBorder="1" applyAlignment="1">
      <alignment horizontal="left" vertical="center" wrapText="1"/>
    </xf>
    <xf numFmtId="0" fontId="9"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224" fontId="7" fillId="2" borderId="2" xfId="0" applyNumberFormat="1" applyFont="1" applyFill="1" applyBorder="1" applyAlignment="1">
      <alignment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223" fontId="7" fillId="2" borderId="5" xfId="0" applyNumberFormat="1" applyFont="1" applyFill="1" applyBorder="1" applyAlignment="1">
      <alignment horizontal="left" vertical="center" wrapText="1"/>
    </xf>
    <xf numFmtId="224" fontId="9" fillId="2" borderId="2" xfId="0" applyNumberFormat="1" applyFont="1" applyFill="1" applyBorder="1" applyAlignment="1">
      <alignment horizontal="center"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223" fontId="9" fillId="2" borderId="2" xfId="0" applyNumberFormat="1" applyFont="1" applyFill="1" applyBorder="1" applyAlignment="1">
      <alignment horizontal="left" vertical="center" wrapText="1"/>
    </xf>
    <xf numFmtId="0" fontId="7" fillId="2" borderId="2" xfId="0" applyFont="1" applyFill="1" applyBorder="1" applyAlignment="1">
      <alignment vertical="center" wrapText="1"/>
    </xf>
    <xf numFmtId="0" fontId="9" fillId="2" borderId="2" xfId="2141" applyFont="1" applyFill="1" applyBorder="1" applyAlignment="1">
      <alignment horizontal="left" vertical="center" wrapText="1"/>
    </xf>
    <xf numFmtId="0" fontId="9" fillId="2" borderId="2" xfId="2141" applyNumberFormat="1" applyFont="1" applyFill="1" applyBorder="1" applyAlignment="1">
      <alignment horizontal="center" vertical="center" wrapText="1"/>
    </xf>
    <xf numFmtId="0" fontId="9" fillId="2" borderId="2" xfId="2141" applyFont="1" applyFill="1" applyBorder="1" applyAlignment="1">
      <alignment horizontal="center" vertical="center" wrapText="1"/>
    </xf>
    <xf numFmtId="0" fontId="9" fillId="2" borderId="2" xfId="2141" applyFont="1" applyFill="1" applyBorder="1" applyAlignment="1">
      <alignment vertical="center" wrapText="1"/>
    </xf>
    <xf numFmtId="224" fontId="9" fillId="2" borderId="2" xfId="2141" applyNumberFormat="1" applyFont="1" applyFill="1" applyBorder="1" applyAlignment="1">
      <alignment horizontal="center" vertical="center" wrapText="1"/>
    </xf>
    <xf numFmtId="0" fontId="9" fillId="2" borderId="2" xfId="2195" applyFont="1" applyFill="1" applyBorder="1" applyAlignment="1">
      <alignment horizontal="left" vertical="center" wrapText="1"/>
    </xf>
    <xf numFmtId="0" fontId="9" fillId="2" borderId="2" xfId="47" applyFont="1" applyFill="1" applyBorder="1" applyAlignment="1">
      <alignment horizontal="center" vertical="center" wrapText="1"/>
    </xf>
    <xf numFmtId="0" fontId="9" fillId="2" borderId="2" xfId="2195" applyFont="1" applyFill="1" applyBorder="1" applyAlignment="1">
      <alignment horizontal="center" vertical="center" wrapText="1"/>
    </xf>
    <xf numFmtId="224" fontId="9" fillId="2" borderId="2" xfId="2195" applyNumberFormat="1" applyFont="1" applyFill="1" applyBorder="1" applyAlignment="1">
      <alignment horizontal="center" vertical="center" wrapText="1"/>
    </xf>
    <xf numFmtId="224" fontId="9" fillId="2" borderId="2" xfId="0" applyNumberFormat="1" applyFont="1" applyFill="1" applyBorder="1" applyAlignment="1">
      <alignment vertical="center" wrapText="1"/>
    </xf>
    <xf numFmtId="224" fontId="9" fillId="2" borderId="4" xfId="0" applyNumberFormat="1" applyFont="1" applyFill="1" applyBorder="1" applyAlignment="1">
      <alignment horizontal="center" vertical="center" wrapText="1"/>
    </xf>
    <xf numFmtId="223" fontId="9" fillId="2" borderId="2" xfId="0" applyNumberFormat="1" applyFont="1" applyFill="1" applyBorder="1" applyAlignment="1">
      <alignment horizontal="center" vertical="center" wrapText="1"/>
    </xf>
    <xf numFmtId="223" fontId="9" fillId="2" borderId="2" xfId="0" applyNumberFormat="1" applyFont="1" applyFill="1" applyBorder="1" applyAlignment="1">
      <alignment vertical="center" wrapText="1"/>
    </xf>
    <xf numFmtId="0" fontId="13" fillId="2" borderId="1" xfId="0" applyFont="1" applyFill="1" applyBorder="1" applyAlignment="1">
      <alignment horizontal="center" vertical="center"/>
    </xf>
    <xf numFmtId="10" fontId="7" fillId="2" borderId="2" xfId="20" applyNumberFormat="1" applyFont="1" applyFill="1" applyBorder="1" applyAlignment="1">
      <alignment horizontal="center" vertical="center" wrapText="1"/>
    </xf>
    <xf numFmtId="225" fontId="9" fillId="2" borderId="2" xfId="0" applyNumberFormat="1" applyFont="1" applyFill="1" applyBorder="1" applyAlignment="1">
      <alignment horizontal="center" vertical="center" wrapText="1"/>
    </xf>
    <xf numFmtId="225" fontId="9" fillId="2" borderId="2" xfId="0" applyNumberFormat="1" applyFont="1" applyFill="1" applyBorder="1" applyAlignment="1">
      <alignment horizontal="left" vertical="center" wrapText="1"/>
    </xf>
    <xf numFmtId="225" fontId="7" fillId="2" borderId="2" xfId="0" applyNumberFormat="1" applyFont="1" applyFill="1" applyBorder="1" applyAlignment="1">
      <alignment horizontal="center" vertical="center" wrapText="1"/>
    </xf>
    <xf numFmtId="225" fontId="7" fillId="2" borderId="2" xfId="0" applyNumberFormat="1" applyFont="1" applyFill="1" applyBorder="1" applyAlignment="1">
      <alignment horizontal="left" vertical="center" wrapText="1"/>
    </xf>
    <xf numFmtId="224" fontId="9" fillId="2" borderId="2" xfId="0" applyNumberFormat="1" applyFont="1" applyFill="1" applyBorder="1" applyAlignment="1">
      <alignment horizontal="left" vertical="center" wrapText="1"/>
    </xf>
    <xf numFmtId="0" fontId="9" fillId="2" borderId="0" xfId="0" applyFont="1" applyFill="1" applyAlignment="1">
      <alignment horizontal="left" vertical="center" wrapText="1"/>
    </xf>
    <xf numFmtId="225" fontId="9" fillId="2" borderId="2" xfId="2195" applyNumberFormat="1" applyFont="1" applyFill="1" applyBorder="1" applyAlignment="1">
      <alignment horizontal="center" vertical="center" wrapText="1"/>
    </xf>
    <xf numFmtId="225" fontId="9" fillId="2" borderId="2" xfId="2195" applyNumberFormat="1" applyFont="1" applyFill="1" applyBorder="1" applyAlignment="1">
      <alignment horizontal="left" vertical="center" wrapText="1"/>
    </xf>
    <xf numFmtId="0" fontId="9" fillId="2" borderId="0" xfId="0" applyFont="1" applyFill="1" applyAlignment="1">
      <alignment horizontal="center" vertical="center"/>
    </xf>
    <xf numFmtId="224" fontId="9" fillId="2" borderId="3" xfId="0" applyNumberFormat="1" applyFont="1" applyFill="1" applyBorder="1" applyAlignment="1">
      <alignment horizontal="center" vertical="center"/>
    </xf>
    <xf numFmtId="223" fontId="9" fillId="2" borderId="2" xfId="1391" applyNumberFormat="1" applyFont="1" applyFill="1" applyBorder="1" applyAlignment="1">
      <alignment horizontal="left" vertical="center" wrapText="1"/>
    </xf>
    <xf numFmtId="0" fontId="9" fillId="2" borderId="2" xfId="1391" applyFont="1" applyFill="1" applyBorder="1" applyAlignment="1">
      <alignment vertical="center" wrapText="1"/>
    </xf>
    <xf numFmtId="224" fontId="9" fillId="2" borderId="2" xfId="1494" applyNumberFormat="1" applyFont="1" applyFill="1" applyBorder="1" applyAlignment="1">
      <alignment horizontal="center" vertical="center" wrapText="1"/>
    </xf>
    <xf numFmtId="226" fontId="9" fillId="2" borderId="2" xfId="0" applyNumberFormat="1" applyFont="1" applyFill="1" applyBorder="1" applyAlignment="1">
      <alignment vertical="center" wrapText="1"/>
    </xf>
    <xf numFmtId="224" fontId="9" fillId="2" borderId="2" xfId="2200" applyNumberFormat="1" applyFont="1" applyFill="1" applyBorder="1" applyAlignment="1">
      <alignment horizontal="center" vertical="center" wrapText="1"/>
    </xf>
    <xf numFmtId="0" fontId="9" fillId="2" borderId="2" xfId="1494" applyFont="1" applyFill="1" applyBorder="1" applyAlignment="1">
      <alignment horizontal="center" vertical="center" wrapText="1"/>
    </xf>
    <xf numFmtId="0" fontId="9" fillId="2" borderId="4" xfId="1494" applyFont="1" applyFill="1" applyBorder="1" applyAlignment="1">
      <alignment horizontal="center" vertical="center" wrapText="1"/>
    </xf>
    <xf numFmtId="49" fontId="9" fillId="2" borderId="2" xfId="0" applyNumberFormat="1" applyFont="1" applyFill="1" applyBorder="1" applyAlignment="1">
      <alignment horizontal="left" vertical="center" wrapText="1"/>
    </xf>
    <xf numFmtId="0" fontId="7" fillId="2" borderId="0" xfId="0" applyFont="1" applyFill="1" applyAlignment="1">
      <alignment horizontal="center" vertical="center"/>
    </xf>
    <xf numFmtId="0" fontId="9" fillId="2" borderId="2" xfId="1875" applyFont="1" applyFill="1" applyBorder="1" applyAlignment="1">
      <alignment horizontal="center" vertical="center" wrapText="1"/>
    </xf>
    <xf numFmtId="0" fontId="9" fillId="2" borderId="2" xfId="2195" applyFont="1" applyFill="1" applyBorder="1" applyAlignment="1">
      <alignment vertical="center" wrapText="1"/>
    </xf>
    <xf numFmtId="224" fontId="9" fillId="2" borderId="2" xfId="1943" applyNumberFormat="1" applyFont="1" applyFill="1" applyBorder="1" applyAlignment="1">
      <alignment horizontal="center" vertical="center" wrapText="1"/>
    </xf>
    <xf numFmtId="0" fontId="9" fillId="2" borderId="2" xfId="1875" applyFont="1" applyFill="1" applyBorder="1" applyAlignment="1">
      <alignment horizontal="left" vertical="center" wrapText="1"/>
    </xf>
    <xf numFmtId="0" fontId="7" fillId="2" borderId="2" xfId="0" applyFont="1" applyFill="1" applyBorder="1" applyAlignment="1">
      <alignment horizontal="center" vertical="center"/>
    </xf>
    <xf numFmtId="224" fontId="7" fillId="2" borderId="2" xfId="0" applyNumberFormat="1" applyFont="1" applyFill="1" applyBorder="1" applyAlignment="1">
      <alignment horizontal="center" vertical="center"/>
    </xf>
    <xf numFmtId="0" fontId="9" fillId="2" borderId="6" xfId="0" applyFont="1" applyFill="1" applyBorder="1" applyAlignment="1">
      <alignment vertical="center" wrapText="1"/>
    </xf>
    <xf numFmtId="0" fontId="9" fillId="2" borderId="6" xfId="0" applyFont="1" applyFill="1" applyBorder="1" applyAlignment="1">
      <alignment horizontal="center" vertical="center" wrapText="1"/>
    </xf>
    <xf numFmtId="223" fontId="9" fillId="2" borderId="2" xfId="1943" applyNumberFormat="1" applyFont="1" applyFill="1" applyBorder="1" applyAlignment="1">
      <alignment horizontal="left" vertical="center" wrapText="1"/>
    </xf>
    <xf numFmtId="0" fontId="9" fillId="2" borderId="2" xfId="1943" applyNumberFormat="1" applyFont="1" applyFill="1" applyBorder="1" applyAlignment="1">
      <alignment horizontal="center" vertical="center" wrapText="1"/>
    </xf>
    <xf numFmtId="0" fontId="9" fillId="2" borderId="2" xfId="1943" applyFont="1" applyFill="1" applyBorder="1" applyAlignment="1">
      <alignment horizontal="center" vertical="center" wrapText="1"/>
    </xf>
    <xf numFmtId="0" fontId="9" fillId="2" borderId="2" xfId="1943" applyFont="1" applyFill="1" applyBorder="1" applyAlignment="1">
      <alignment vertical="center" wrapText="1"/>
    </xf>
    <xf numFmtId="49" fontId="9" fillId="2" borderId="7" xfId="1773" applyNumberFormat="1" applyFont="1" applyFill="1" applyBorder="1" applyAlignment="1">
      <alignment horizontal="center" vertical="center" wrapText="1" shrinkToFit="1"/>
    </xf>
    <xf numFmtId="49" fontId="9" fillId="2" borderId="1" xfId="1773" applyNumberFormat="1" applyFont="1" applyFill="1" applyBorder="1" applyAlignment="1">
      <alignment horizontal="center" vertical="center" wrapText="1" shrinkToFit="1"/>
    </xf>
    <xf numFmtId="0" fontId="9" fillId="2" borderId="3" xfId="0" applyFont="1" applyFill="1" applyBorder="1" applyAlignment="1">
      <alignment horizontal="center" vertical="center" wrapText="1"/>
    </xf>
    <xf numFmtId="224" fontId="9" fillId="2" borderId="2" xfId="2201" applyNumberFormat="1" applyFont="1" applyFill="1" applyBorder="1" applyAlignment="1">
      <alignment horizontal="center" vertical="center" wrapText="1"/>
    </xf>
    <xf numFmtId="0" fontId="9" fillId="2" borderId="2" xfId="362" applyFont="1" applyFill="1" applyBorder="1" applyAlignment="1">
      <alignment horizontal="center" vertical="center" wrapText="1"/>
    </xf>
    <xf numFmtId="224" fontId="9" fillId="2" borderId="0" xfId="0" applyNumberFormat="1" applyFont="1" applyFill="1" applyBorder="1" applyAlignment="1">
      <alignment horizontal="left" vertical="center" wrapText="1"/>
    </xf>
    <xf numFmtId="0" fontId="9" fillId="2" borderId="4" xfId="2200" applyFont="1" applyFill="1" applyBorder="1" applyAlignment="1">
      <alignment horizontal="center" vertical="center" wrapText="1"/>
    </xf>
    <xf numFmtId="224" fontId="7" fillId="2" borderId="2" xfId="0" applyNumberFormat="1" applyFont="1" applyFill="1" applyBorder="1" applyAlignment="1">
      <alignment horizontal="left" vertical="center"/>
    </xf>
    <xf numFmtId="0" fontId="9" fillId="2" borderId="6" xfId="0" applyFont="1" applyFill="1" applyBorder="1" applyAlignment="1">
      <alignment horizontal="left" vertical="center" wrapText="1"/>
    </xf>
    <xf numFmtId="224" fontId="9" fillId="2" borderId="2" xfId="1943" applyNumberFormat="1" applyFont="1" applyFill="1" applyBorder="1" applyAlignment="1">
      <alignment horizontal="left" vertical="center" wrapText="1"/>
    </xf>
    <xf numFmtId="49" fontId="9" fillId="2" borderId="2" xfId="1773" applyNumberFormat="1" applyFont="1" applyFill="1" applyBorder="1" applyAlignment="1">
      <alignment horizontal="left" vertical="center" wrapText="1" shrinkToFit="1"/>
    </xf>
    <xf numFmtId="224" fontId="9" fillId="2" borderId="3" xfId="0" applyNumberFormat="1" applyFont="1" applyFill="1" applyBorder="1" applyAlignment="1">
      <alignment horizontal="center" vertical="center" wrapText="1"/>
    </xf>
    <xf numFmtId="0" fontId="9" fillId="2" borderId="3" xfId="0" applyFont="1" applyFill="1" applyBorder="1" applyAlignment="1">
      <alignment horizontal="left" vertical="center" wrapText="1"/>
    </xf>
    <xf numFmtId="0" fontId="14" fillId="2" borderId="0" xfId="0" applyFont="1" applyFill="1" applyBorder="1" applyAlignment="1">
      <alignment horizontal="left" vertical="center"/>
    </xf>
    <xf numFmtId="223" fontId="7" fillId="2" borderId="4" xfId="0" applyNumberFormat="1" applyFont="1" applyFill="1" applyBorder="1" applyAlignment="1">
      <alignment vertical="center" wrapText="1"/>
    </xf>
    <xf numFmtId="223" fontId="7" fillId="2" borderId="5" xfId="0" applyNumberFormat="1" applyFont="1" applyFill="1" applyBorder="1" applyAlignment="1">
      <alignment vertical="center" wrapText="1"/>
    </xf>
    <xf numFmtId="224" fontId="9" fillId="2" borderId="8" xfId="0" applyNumberFormat="1" applyFont="1" applyFill="1" applyBorder="1" applyAlignment="1">
      <alignment horizontal="center" vertical="center" wrapText="1"/>
    </xf>
    <xf numFmtId="0" fontId="9" fillId="2" borderId="2" xfId="1773" applyNumberFormat="1" applyFont="1" applyFill="1" applyBorder="1" applyAlignment="1">
      <alignment horizontal="center" vertical="center" wrapText="1"/>
    </xf>
    <xf numFmtId="0" fontId="9" fillId="2" borderId="2" xfId="540" applyFont="1" applyFill="1" applyBorder="1" applyAlignment="1">
      <alignment horizontal="left" vertical="center" wrapText="1"/>
    </xf>
    <xf numFmtId="224" fontId="9" fillId="2" borderId="0" xfId="0" applyNumberFormat="1" applyFont="1" applyFill="1" applyBorder="1" applyAlignment="1">
      <alignment horizontal="center" vertical="center"/>
    </xf>
    <xf numFmtId="224" fontId="9" fillId="2" borderId="2" xfId="1875" applyNumberFormat="1" applyFont="1" applyFill="1" applyBorder="1" applyAlignment="1">
      <alignment horizontal="center" vertical="center" wrapText="1"/>
    </xf>
    <xf numFmtId="0" fontId="9" fillId="2" borderId="0" xfId="0" applyFont="1" applyFill="1" applyBorder="1" applyAlignment="1">
      <alignment horizontal="left" vertical="center"/>
    </xf>
    <xf numFmtId="224" fontId="4" fillId="2" borderId="0" xfId="0" applyNumberFormat="1" applyFont="1" applyFill="1" applyBorder="1" applyAlignment="1">
      <alignment horizontal="center" vertical="center"/>
    </xf>
    <xf numFmtId="224" fontId="2" fillId="2" borderId="0" xfId="0" applyNumberFormat="1" applyFont="1" applyFill="1" applyBorder="1" applyAlignment="1">
      <alignment horizontal="center" vertical="center"/>
    </xf>
    <xf numFmtId="224" fontId="6" fillId="2" borderId="0" xfId="0" applyNumberFormat="1" applyFont="1" applyFill="1" applyBorder="1" applyAlignment="1">
      <alignment horizontal="left" vertical="center"/>
    </xf>
    <xf numFmtId="0" fontId="15" fillId="2" borderId="0" xfId="0" applyFont="1" applyFill="1" applyBorder="1" applyAlignment="1">
      <alignment horizontal="center" vertical="center"/>
    </xf>
    <xf numFmtId="223" fontId="7" fillId="2" borderId="2" xfId="0" applyNumberFormat="1" applyFont="1" applyFill="1" applyBorder="1" applyAlignment="1">
      <alignment vertical="center" wrapText="1"/>
    </xf>
    <xf numFmtId="224" fontId="9" fillId="2" borderId="2" xfId="2197" applyNumberFormat="1" applyFont="1" applyFill="1" applyBorder="1" applyAlignment="1">
      <alignment horizontal="center" vertical="center" wrapText="1"/>
    </xf>
    <xf numFmtId="224" fontId="9" fillId="2" borderId="2" xfId="1695" applyNumberFormat="1" applyFont="1" applyFill="1" applyBorder="1" applyAlignment="1">
      <alignment horizontal="left" vertical="center" wrapText="1"/>
    </xf>
    <xf numFmtId="224" fontId="9" fillId="2" borderId="2" xfId="0" applyNumberFormat="1" applyFont="1" applyFill="1" applyBorder="1" applyAlignment="1">
      <alignment horizontal="center" vertical="center"/>
    </xf>
    <xf numFmtId="0" fontId="9" fillId="2" borderId="2" xfId="0" applyFont="1" applyFill="1" applyBorder="1" applyAlignment="1">
      <alignment horizontal="left" vertical="center"/>
    </xf>
    <xf numFmtId="0" fontId="3" fillId="2" borderId="0"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4" xfId="0" applyFont="1" applyFill="1" applyBorder="1" applyAlignment="1">
      <alignment vertical="center" wrapText="1" readingOrder="1"/>
    </xf>
    <xf numFmtId="0" fontId="9" fillId="2" borderId="5" xfId="0" applyNumberFormat="1" applyFont="1" applyFill="1" applyBorder="1" applyAlignment="1">
      <alignment horizontal="center" vertical="center" wrapText="1"/>
    </xf>
    <xf numFmtId="0" fontId="16" fillId="2" borderId="2" xfId="0" applyFont="1" applyFill="1" applyBorder="1" applyAlignment="1">
      <alignment vertical="center" wrapText="1"/>
    </xf>
    <xf numFmtId="224" fontId="16" fillId="2" borderId="2" xfId="0" applyNumberFormat="1" applyFont="1" applyFill="1" applyBorder="1" applyAlignment="1">
      <alignment horizontal="center" vertical="center" wrapText="1"/>
    </xf>
    <xf numFmtId="0" fontId="9" fillId="2" borderId="2" xfId="47" applyFont="1" applyFill="1" applyBorder="1" applyAlignment="1">
      <alignment vertical="center" wrapText="1"/>
    </xf>
    <xf numFmtId="0" fontId="9" fillId="2" borderId="2" xfId="400" applyFont="1" applyFill="1" applyBorder="1" applyAlignment="1">
      <alignment horizontal="center" vertical="center" wrapText="1"/>
    </xf>
    <xf numFmtId="224" fontId="9" fillId="2" borderId="2" xfId="47" applyNumberFormat="1" applyFont="1" applyFill="1" applyBorder="1" applyAlignment="1">
      <alignment horizontal="center" vertical="center" wrapText="1"/>
    </xf>
    <xf numFmtId="223" fontId="9" fillId="2" borderId="2" xfId="1007" applyNumberFormat="1" applyFont="1" applyFill="1" applyBorder="1" applyAlignment="1">
      <alignment horizontal="left" vertical="center" wrapText="1"/>
    </xf>
    <xf numFmtId="0" fontId="9" fillId="2" borderId="2" xfId="1007" applyNumberFormat="1" applyFont="1" applyFill="1" applyBorder="1" applyAlignment="1">
      <alignment horizontal="center" vertical="center" wrapText="1"/>
    </xf>
    <xf numFmtId="0" fontId="9" fillId="2" borderId="2" xfId="1007" applyFont="1" applyFill="1" applyBorder="1" applyAlignment="1">
      <alignment horizontal="center" vertical="center" wrapText="1"/>
    </xf>
    <xf numFmtId="0" fontId="9" fillId="2" borderId="2" xfId="1007" applyFont="1" applyFill="1" applyBorder="1" applyAlignment="1">
      <alignment vertical="center" wrapText="1"/>
    </xf>
    <xf numFmtId="224" fontId="9" fillId="2" borderId="2" xfId="1007"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2" borderId="2" xfId="400" applyFont="1" applyFill="1" applyBorder="1" applyAlignment="1">
      <alignment horizontal="left" vertical="center" wrapText="1"/>
    </xf>
    <xf numFmtId="0" fontId="4" fillId="2" borderId="9" xfId="0" applyFont="1" applyFill="1" applyBorder="1" applyAlignment="1">
      <alignment vertical="center"/>
    </xf>
    <xf numFmtId="0" fontId="4" fillId="2" borderId="0" xfId="0" applyFont="1" applyFill="1" applyBorder="1" applyAlignment="1">
      <alignment vertical="center"/>
    </xf>
    <xf numFmtId="0" fontId="9" fillId="2" borderId="2" xfId="47" applyFont="1" applyFill="1" applyBorder="1" applyAlignment="1">
      <alignment horizontal="left" vertical="center" wrapText="1"/>
    </xf>
    <xf numFmtId="0" fontId="4" fillId="2" borderId="2" xfId="0" applyFont="1" applyFill="1" applyBorder="1" applyAlignment="1">
      <alignment horizontal="center" vertical="center"/>
    </xf>
    <xf numFmtId="224" fontId="9" fillId="2" borderId="3" xfId="1007" applyNumberFormat="1" applyFont="1" applyFill="1" applyBorder="1" applyAlignment="1">
      <alignment horizontal="center" vertical="center" wrapText="1"/>
    </xf>
    <xf numFmtId="224" fontId="9" fillId="2" borderId="2" xfId="1007" applyNumberFormat="1" applyFont="1" applyFill="1" applyBorder="1" applyAlignment="1">
      <alignment horizontal="left" vertical="center" wrapText="1"/>
    </xf>
    <xf numFmtId="0" fontId="7" fillId="2" borderId="2" xfId="1007" applyFont="1" applyFill="1" applyBorder="1" applyAlignment="1">
      <alignment horizontal="center" vertical="center" wrapText="1"/>
    </xf>
    <xf numFmtId="0" fontId="3" fillId="2" borderId="2" xfId="1007" applyFont="1" applyFill="1" applyBorder="1" applyAlignment="1">
      <alignment horizontal="left" vertical="center"/>
    </xf>
    <xf numFmtId="218" fontId="9" fillId="2" borderId="2" xfId="0" applyNumberFormat="1" applyFont="1" applyFill="1" applyBorder="1" applyAlignment="1">
      <alignment vertical="center" wrapText="1"/>
    </xf>
    <xf numFmtId="0" fontId="9" fillId="2" borderId="2" xfId="2014"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2" xfId="378" applyFont="1" applyFill="1" applyBorder="1" applyAlignment="1">
      <alignment horizontal="center" vertical="center" wrapText="1"/>
    </xf>
    <xf numFmtId="0" fontId="9" fillId="2" borderId="0" xfId="1943" applyFont="1" applyFill="1" applyBorder="1" applyAlignment="1">
      <alignment horizontal="left" vertical="center" wrapText="1"/>
    </xf>
    <xf numFmtId="0" fontId="3" fillId="2" borderId="2" xfId="0" applyFont="1" applyFill="1" applyBorder="1" applyAlignment="1">
      <alignment horizontal="left" vertical="center"/>
    </xf>
    <xf numFmtId="224" fontId="9" fillId="2" borderId="2" xfId="2178" applyNumberFormat="1" applyFont="1" applyFill="1" applyBorder="1" applyAlignment="1">
      <alignment horizontal="center" vertical="center" wrapText="1"/>
    </xf>
    <xf numFmtId="0" fontId="7" fillId="2" borderId="0" xfId="1007" applyFont="1" applyFill="1" applyBorder="1" applyAlignment="1">
      <alignment horizontal="center" vertical="center" wrapText="1"/>
    </xf>
    <xf numFmtId="0" fontId="3" fillId="2" borderId="0" xfId="1007" applyFont="1" applyFill="1" applyBorder="1" applyAlignment="1">
      <alignment horizontal="left" vertical="center"/>
    </xf>
    <xf numFmtId="224" fontId="7" fillId="2" borderId="2" xfId="0" applyNumberFormat="1" applyFont="1" applyFill="1" applyBorder="1" applyAlignment="1">
      <alignment horizontal="left" vertical="center" wrapText="1"/>
    </xf>
    <xf numFmtId="0" fontId="7" fillId="2" borderId="0" xfId="0" applyFont="1" applyFill="1" applyBorder="1" applyAlignment="1">
      <alignment horizontal="left" vertical="center" wrapText="1"/>
    </xf>
    <xf numFmtId="0" fontId="9" fillId="2" borderId="2" xfId="546" applyFont="1" applyFill="1" applyBorder="1" applyAlignment="1">
      <alignment horizontal="center" vertical="center" wrapText="1"/>
    </xf>
    <xf numFmtId="0" fontId="9" fillId="2" borderId="2" xfId="0" applyFont="1" applyFill="1" applyBorder="1" applyAlignment="1">
      <alignment vertical="top" wrapText="1"/>
    </xf>
    <xf numFmtId="224" fontId="9" fillId="2" borderId="6" xfId="0" applyNumberFormat="1" applyFont="1" applyFill="1" applyBorder="1" applyAlignment="1">
      <alignment horizontal="center" vertical="center" wrapText="1"/>
    </xf>
    <xf numFmtId="0" fontId="9" fillId="2" borderId="2" xfId="1695" applyFont="1" applyFill="1" applyBorder="1" applyAlignment="1">
      <alignment horizontal="center" vertical="center" wrapText="1"/>
    </xf>
    <xf numFmtId="224" fontId="9" fillId="2" borderId="2" xfId="1695"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225" fontId="16" fillId="2" borderId="2"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49" fontId="9" fillId="2" borderId="2" xfId="0" applyNumberFormat="1" applyFont="1" applyFill="1" applyBorder="1" applyAlignment="1">
      <alignment horizontal="center" vertical="center" wrapText="1"/>
    </xf>
    <xf numFmtId="0" fontId="9" fillId="2" borderId="2" xfId="1695" applyFont="1" applyFill="1" applyBorder="1" applyAlignment="1">
      <alignment horizontal="left" vertical="center" wrapText="1"/>
    </xf>
    <xf numFmtId="224" fontId="9" fillId="2" borderId="2" xfId="2048" applyNumberFormat="1" applyFont="1" applyFill="1" applyBorder="1" applyAlignment="1">
      <alignment horizontal="center" vertical="center" wrapText="1"/>
    </xf>
    <xf numFmtId="224" fontId="9" fillId="2" borderId="2" xfId="1052" applyNumberFormat="1" applyFont="1" applyFill="1" applyBorder="1" applyAlignment="1">
      <alignment horizontal="center" vertical="center" wrapText="1"/>
    </xf>
    <xf numFmtId="224" fontId="9" fillId="2" borderId="2" xfId="1052" applyNumberFormat="1" applyFont="1" applyFill="1" applyBorder="1" applyAlignment="1">
      <alignment horizontal="left" vertical="center" wrapText="1"/>
    </xf>
    <xf numFmtId="223" fontId="9" fillId="2" borderId="2" xfId="1875" applyNumberFormat="1" applyFont="1" applyFill="1" applyBorder="1" applyAlignment="1">
      <alignment horizontal="left" vertical="center" wrapText="1"/>
    </xf>
    <xf numFmtId="0" fontId="9" fillId="2" borderId="2" xfId="377" applyFont="1" applyFill="1" applyBorder="1" applyAlignment="1">
      <alignment vertical="center" wrapText="1"/>
    </xf>
    <xf numFmtId="224" fontId="9" fillId="2" borderId="2" xfId="2199" applyNumberFormat="1" applyFont="1" applyFill="1" applyBorder="1" applyAlignment="1">
      <alignment horizontal="left" vertical="center" wrapText="1"/>
    </xf>
    <xf numFmtId="224" fontId="9" fillId="2" borderId="2" xfId="2199" applyNumberFormat="1" applyFont="1" applyFill="1" applyBorder="1" applyAlignment="1">
      <alignment horizontal="center" vertical="center" wrapText="1"/>
    </xf>
    <xf numFmtId="224" fontId="9" fillId="2" borderId="0" xfId="0" applyNumberFormat="1" applyFont="1" applyFill="1" applyBorder="1" applyAlignment="1">
      <alignment horizontal="center" vertical="center" wrapText="1"/>
    </xf>
    <xf numFmtId="224" fontId="9" fillId="2" borderId="0" xfId="2199" applyNumberFormat="1" applyFont="1" applyFill="1" applyBorder="1" applyAlignment="1">
      <alignment horizontal="left" vertical="center" wrapText="1"/>
    </xf>
    <xf numFmtId="0" fontId="9" fillId="2" borderId="0" xfId="0" applyNumberFormat="1" applyFont="1" applyFill="1" applyBorder="1" applyAlignment="1">
      <alignment horizontal="center" vertical="center" wrapText="1"/>
    </xf>
    <xf numFmtId="224" fontId="9" fillId="2" borderId="0" xfId="2199" applyNumberFormat="1" applyFont="1" applyFill="1" applyBorder="1" applyAlignment="1">
      <alignment horizontal="center" vertical="center" wrapText="1"/>
    </xf>
    <xf numFmtId="223" fontId="9" fillId="2" borderId="0" xfId="0" applyNumberFormat="1" applyFont="1" applyFill="1" applyBorder="1" applyAlignment="1">
      <alignment horizontal="left"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vertical="center" wrapText="1"/>
    </xf>
    <xf numFmtId="224" fontId="9" fillId="2" borderId="2" xfId="47" applyNumberFormat="1" applyFont="1" applyFill="1" applyBorder="1" applyAlignment="1">
      <alignment horizontal="left" vertical="center" wrapText="1"/>
    </xf>
    <xf numFmtId="224" fontId="9" fillId="2" borderId="2" xfId="1875" applyNumberFormat="1" applyFont="1" applyFill="1" applyBorder="1" applyAlignment="1">
      <alignment horizontal="left" vertical="center" wrapText="1"/>
    </xf>
    <xf numFmtId="225" fontId="9" fillId="2" borderId="4" xfId="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2" borderId="0" xfId="0" applyFont="1" applyFill="1" applyBorder="1" applyAlignment="1">
      <alignment horizontal="left" vertical="center"/>
    </xf>
    <xf numFmtId="0" fontId="21" fillId="2" borderId="0" xfId="0" applyFont="1" applyFill="1" applyBorder="1" applyAlignment="1">
      <alignment horizontal="center" vertical="center"/>
    </xf>
    <xf numFmtId="0" fontId="22" fillId="2" borderId="0" xfId="0" applyFont="1" applyFill="1" applyBorder="1" applyAlignment="1">
      <alignment horizontal="left" vertical="center"/>
    </xf>
    <xf numFmtId="0" fontId="23" fillId="0" borderId="0" xfId="0" applyFont="1" applyFill="1" applyAlignment="1">
      <alignment vertical="center"/>
    </xf>
    <xf numFmtId="0" fontId="18" fillId="2" borderId="0" xfId="0" applyFont="1" applyFill="1" applyBorder="1" applyAlignment="1">
      <alignment horizontal="center" vertical="center"/>
    </xf>
    <xf numFmtId="0" fontId="19" fillId="2" borderId="0" xfId="0" applyFont="1" applyFill="1" applyBorder="1" applyAlignment="1">
      <alignment horizontal="center" vertical="center"/>
    </xf>
    <xf numFmtId="223" fontId="19" fillId="2" borderId="0" xfId="0" applyNumberFormat="1" applyFont="1" applyFill="1" applyBorder="1" applyAlignment="1">
      <alignment horizontal="left" vertical="center" wrapText="1"/>
    </xf>
    <xf numFmtId="0" fontId="19" fillId="2" borderId="0" xfId="0" applyNumberFormat="1" applyFont="1" applyFill="1" applyBorder="1" applyAlignment="1">
      <alignment horizontal="center" vertical="center"/>
    </xf>
    <xf numFmtId="0" fontId="19" fillId="2" borderId="0" xfId="0" applyFont="1" applyFill="1" applyBorder="1" applyAlignment="1">
      <alignment vertical="center"/>
    </xf>
    <xf numFmtId="224" fontId="19" fillId="2" borderId="0" xfId="0" applyNumberFormat="1" applyFont="1" applyFill="1" applyBorder="1" applyAlignment="1">
      <alignment horizontal="center" vertical="center"/>
    </xf>
    <xf numFmtId="0" fontId="23" fillId="3" borderId="0" xfId="0" applyFont="1" applyFill="1" applyBorder="1" applyAlignment="1">
      <alignment horizontal="center" vertical="center"/>
    </xf>
    <xf numFmtId="0" fontId="24" fillId="2" borderId="0" xfId="0" applyFont="1" applyFill="1" applyAlignment="1">
      <alignment horizontal="left" vertical="center"/>
    </xf>
    <xf numFmtId="0" fontId="19" fillId="2" borderId="0" xfId="0" applyFont="1" applyFill="1" applyAlignment="1">
      <alignment horizontal="left" vertical="center"/>
    </xf>
    <xf numFmtId="0" fontId="25" fillId="2" borderId="0" xfId="0" applyFont="1" applyFill="1" applyAlignment="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27" fillId="0" borderId="2" xfId="0" applyFont="1" applyFill="1" applyBorder="1" applyAlignment="1">
      <alignment horizontal="center" vertical="center" wrapText="1"/>
    </xf>
    <xf numFmtId="223" fontId="27" fillId="0" borderId="2"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224" fontId="27" fillId="0" borderId="2" xfId="0" applyNumberFormat="1" applyFont="1" applyFill="1" applyBorder="1" applyAlignment="1">
      <alignment horizontal="center" vertical="center" wrapText="1"/>
    </xf>
    <xf numFmtId="0" fontId="27" fillId="0" borderId="4"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5" xfId="0" applyFont="1" applyFill="1" applyBorder="1" applyAlignment="1">
      <alignment horizontal="left" vertical="center" wrapText="1"/>
    </xf>
    <xf numFmtId="224" fontId="21" fillId="0" borderId="2" xfId="1885" applyNumberFormat="1" applyFont="1" applyFill="1" applyBorder="1" applyAlignment="1">
      <alignment horizontal="center" vertical="center" wrapText="1"/>
    </xf>
    <xf numFmtId="0" fontId="21" fillId="0" borderId="2" xfId="1885" applyNumberFormat="1" applyFont="1" applyFill="1" applyBorder="1" applyAlignment="1">
      <alignment horizontal="center" vertical="center" wrapText="1"/>
    </xf>
    <xf numFmtId="0" fontId="21" fillId="4" borderId="2" xfId="1885" applyNumberFormat="1" applyFont="1" applyFill="1" applyBorder="1" applyAlignment="1">
      <alignment horizontal="left" vertical="center" wrapText="1"/>
    </xf>
    <xf numFmtId="0" fontId="21" fillId="0" borderId="2" xfId="1885" applyNumberFormat="1" applyFont="1" applyFill="1" applyBorder="1" applyAlignment="1">
      <alignment horizontal="left" vertical="center" wrapText="1"/>
    </xf>
    <xf numFmtId="225" fontId="21"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justify" vertical="center" wrapText="1"/>
    </xf>
    <xf numFmtId="0" fontId="21" fillId="0" borderId="2" xfId="1885" applyFont="1" applyFill="1" applyBorder="1" applyAlignment="1">
      <alignment horizontal="center" vertical="center" wrapText="1"/>
    </xf>
    <xf numFmtId="0" fontId="21" fillId="4" borderId="2" xfId="1885" applyFont="1" applyFill="1" applyBorder="1" applyAlignment="1">
      <alignment horizontal="left" vertical="center" wrapText="1"/>
    </xf>
    <xf numFmtId="0" fontId="21" fillId="0" borderId="2" xfId="1885" applyFont="1" applyFill="1" applyBorder="1" applyAlignment="1">
      <alignment horizontal="left" vertical="center" wrapText="1"/>
    </xf>
    <xf numFmtId="0" fontId="21" fillId="0" borderId="2" xfId="2132" applyNumberFormat="1" applyFont="1" applyFill="1" applyBorder="1" applyAlignment="1">
      <alignment horizontal="center" vertical="center" wrapText="1"/>
    </xf>
    <xf numFmtId="0" fontId="21" fillId="0" borderId="2" xfId="0" applyFont="1" applyFill="1" applyBorder="1" applyAlignment="1">
      <alignment horizontal="justify" vertical="center"/>
    </xf>
    <xf numFmtId="0" fontId="21" fillId="0" borderId="2" xfId="1353" applyFont="1" applyFill="1" applyBorder="1" applyAlignment="1">
      <alignment horizontal="center" vertical="center" wrapText="1"/>
    </xf>
    <xf numFmtId="0" fontId="21" fillId="0" borderId="2" xfId="0" applyFont="1" applyBorder="1" applyAlignment="1">
      <alignment horizontal="left" vertical="center" wrapText="1"/>
    </xf>
    <xf numFmtId="0" fontId="21" fillId="0" borderId="2" xfId="0" applyFont="1" applyBorder="1" applyAlignment="1">
      <alignment horizontal="justify" vertical="center"/>
    </xf>
    <xf numFmtId="0" fontId="28" fillId="0" borderId="2" xfId="0" applyFont="1" applyFill="1" applyBorder="1" applyAlignment="1">
      <alignment vertical="center"/>
    </xf>
    <xf numFmtId="0" fontId="28" fillId="0" borderId="2"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1" fillId="0" borderId="2" xfId="47" applyFont="1" applyFill="1" applyBorder="1" applyAlignment="1">
      <alignment horizontal="center" vertical="center" wrapText="1"/>
    </xf>
    <xf numFmtId="0" fontId="21" fillId="0" borderId="2" xfId="47" applyFont="1" applyFill="1" applyBorder="1" applyAlignment="1">
      <alignment horizontal="left" vertical="center" wrapText="1"/>
    </xf>
    <xf numFmtId="0" fontId="21" fillId="0" borderId="2" xfId="47" applyFont="1" applyFill="1" applyBorder="1" applyAlignment="1">
      <alignment vertical="center" wrapText="1"/>
    </xf>
    <xf numFmtId="0" fontId="21" fillId="0" borderId="4" xfId="47" applyFont="1" applyFill="1" applyBorder="1" applyAlignment="1">
      <alignment horizontal="center" vertical="center" wrapText="1"/>
    </xf>
    <xf numFmtId="0" fontId="21" fillId="0" borderId="0" xfId="47" applyFont="1" applyFill="1" applyBorder="1" applyAlignment="1">
      <alignment horizontal="center" vertical="center" wrapText="1"/>
    </xf>
    <xf numFmtId="0" fontId="29" fillId="0" borderId="0" xfId="0" applyFont="1" applyFill="1" applyBorder="1" applyAlignment="1">
      <alignment horizontal="right" vertical="center"/>
    </xf>
    <xf numFmtId="0" fontId="21" fillId="0" borderId="2" xfId="2132" applyNumberFormat="1" applyFont="1" applyFill="1" applyBorder="1" applyAlignment="1">
      <alignment horizontal="left" vertical="center" wrapText="1"/>
    </xf>
    <xf numFmtId="216" fontId="21" fillId="0" borderId="2" xfId="2132" applyNumberFormat="1" applyFont="1" applyFill="1" applyBorder="1" applyAlignment="1">
      <alignment horizontal="center" vertical="center" wrapText="1"/>
    </xf>
    <xf numFmtId="225" fontId="21" fillId="0" borderId="2" xfId="0" applyNumberFormat="1" applyFont="1" applyFill="1" applyBorder="1" applyAlignment="1">
      <alignment horizontal="left" vertical="center" wrapText="1"/>
    </xf>
  </cellXfs>
  <cellStyles count="2658">
    <cellStyle name="常规" xfId="0" builtinId="0"/>
    <cellStyle name="货币[0]" xfId="1" builtinId="7"/>
    <cellStyle name="强调文字颜色 2 3 2" xfId="2"/>
    <cellStyle name="输入" xfId="3" builtinId="20"/>
    <cellStyle name="?…????è [0.00]_Region Orders (2)" xfId="4"/>
    <cellStyle name="20% - 强调文字颜色 3" xfId="5" builtinId="38"/>
    <cellStyle name="货币" xfId="6" builtinId="4"/>
    <cellStyle name="0,0_x000d__x000a_NA_x000d__x000a_ 2 3 2" xfId="7"/>
    <cellStyle name="常规 3 4 3" xfId="8"/>
    <cellStyle name="Accent2 - 40%" xfId="9"/>
    <cellStyle name="千位分隔[0]" xfId="10" builtinId="6"/>
    <cellStyle name="40% - 强调文字颜色 3" xfId="11" builtinId="39"/>
    <cellStyle name="0,0_x000d__x000a_NA_x000d__x000a_ 2 16" xfId="12"/>
    <cellStyle name="计算 2" xfId="13"/>
    <cellStyle name="?? 2 2" xfId="14"/>
    <cellStyle name="?…????è_Region Orders (2)" xfId="15"/>
    <cellStyle name="差" xfId="16" builtinId="27"/>
    <cellStyle name="千位分隔" xfId="17" builtinId="3"/>
    <cellStyle name="60% - 强调文字颜色 3" xfId="18" builtinId="40"/>
    <cellStyle name="超链接" xfId="19" builtinId="8"/>
    <cellStyle name="百分比" xfId="20" builtinId="5"/>
    <cellStyle name="60% - 强调文字颜色 3 13" xfId="21"/>
    <cellStyle name="40% - 强调文字颜色 2 12" xfId="22"/>
    <cellStyle name="20% - 强调文字颜色 1 11" xfId="23"/>
    <cellStyle name="常规 2 7 3" xfId="24"/>
    <cellStyle name="_2006年综合经营计划表（城北支行版5）" xfId="25"/>
    <cellStyle name="0,0_x000d__x000a_NA_x000d__x000a_ 2 6 2" xfId="26"/>
    <cellStyle name="20% - 强调文字颜色 6 4 2 2" xfId="27"/>
    <cellStyle name="已访问的超链接" xfId="28" builtinId="9"/>
    <cellStyle name="_kcb" xfId="29"/>
    <cellStyle name="20% - 强调文字颜色 4 5" xfId="30"/>
    <cellStyle name="_ET_STYLE_NoName_00__Sheet3" xfId="31"/>
    <cellStyle name="注释" xfId="32" builtinId="10"/>
    <cellStyle name="60% - 强调文字颜色 2 3" xfId="33"/>
    <cellStyle name="60% - 强调文字颜色 2" xfId="34" builtinId="36"/>
    <cellStyle name="标题 4" xfId="35" builtinId="19"/>
    <cellStyle name="警告文本" xfId="36" builtinId="11"/>
    <cellStyle name="20% - 强调文字颜色 4 4 2" xfId="37"/>
    <cellStyle name="标题" xfId="38" builtinId="15"/>
    <cellStyle name="解释性文本" xfId="39" builtinId="53"/>
    <cellStyle name="强调文字颜色 2 13" xfId="40"/>
    <cellStyle name="标题 1 5 2" xfId="41"/>
    <cellStyle name="常规 2_2011年战略性业务激励费用挂价表（0301）" xfId="42"/>
    <cellStyle name="20% - 强调文字颜色 5 3 3" xfId="43"/>
    <cellStyle name="标题 1" xfId="44" builtinId="16"/>
    <cellStyle name="20% - 强调文字颜色 4 4 2 2" xfId="45"/>
    <cellStyle name="差 7" xfId="46"/>
    <cellStyle name="0,0_x000d__x000a_NA_x000d__x000a_" xfId="47"/>
    <cellStyle name="计算 14" xfId="48"/>
    <cellStyle name="常规 5 2 2" xfId="49"/>
    <cellStyle name="0%" xfId="50"/>
    <cellStyle name="标题 2" xfId="51" builtinId="17"/>
    <cellStyle name="60% - 强调文字颜色 1" xfId="52" builtinId="32"/>
    <cellStyle name="标题 3" xfId="53" builtinId="18"/>
    <cellStyle name="0,0_x000d__x000a_NA_x000d__x000a_ 2 8 2" xfId="54"/>
    <cellStyle name="60% - 强调文字颜色 4" xfId="55" builtinId="44"/>
    <cellStyle name="输出" xfId="56" builtinId="21"/>
    <cellStyle name="20% - 强调文字颜色 2 4 2" xfId="57"/>
    <cellStyle name="60% - 强调文字颜色 6 18" xfId="58"/>
    <cellStyle name="40% - 强调文字颜色 5 17" xfId="59"/>
    <cellStyle name="20% - 强调文字颜色 4 16" xfId="60"/>
    <cellStyle name="计算" xfId="61" builtinId="22"/>
    <cellStyle name="?? 2" xfId="62"/>
    <cellStyle name="计算 3 2" xfId="63"/>
    <cellStyle name="20% - 着色 1 2" xfId="64"/>
    <cellStyle name="20% - 强调文字颜色 1 4 3" xfId="65"/>
    <cellStyle name="强调文字颜色 6 15" xfId="66"/>
    <cellStyle name="0,0_x000d__x000a_NA_x000d__x000a_ 8 2 2" xfId="67"/>
    <cellStyle name="0,0_x000d__x000a_NA_x000d__x000a_ 2 17 2" xfId="68"/>
    <cellStyle name="检查单元格" xfId="69" builtinId="23"/>
    <cellStyle name="20% - 强调文字颜色 6" xfId="70" builtinId="50"/>
    <cellStyle name="标题 4 5 3" xfId="71"/>
    <cellStyle name="_1123试算平衡表（模板）（马雪泉）" xfId="72"/>
    <cellStyle name="强调文字颜色 2" xfId="73" builtinId="33"/>
    <cellStyle name="0,0_x000d__x000a_NA_x000d__x000a_ 11" xfId="74"/>
    <cellStyle name="链接单元格" xfId="75" builtinId="24"/>
    <cellStyle name="20% - 强调文字颜色 6 4 3" xfId="76"/>
    <cellStyle name="0,0_x000d__x000a_NA_x000d__x000a_ 2 7" xfId="77"/>
    <cellStyle name="汇总" xfId="78" builtinId="25"/>
    <cellStyle name="差_Book2" xfId="79"/>
    <cellStyle name="好" xfId="80" builtinId="26"/>
    <cellStyle name="适中" xfId="81" builtinId="28"/>
    <cellStyle name="40% - 强调文字颜色 6 15" xfId="82"/>
    <cellStyle name="20% - 强调文字颜色 5 14" xfId="83"/>
    <cellStyle name="常规 3 2 6" xfId="84"/>
    <cellStyle name="20% - Accent3 2" xfId="85"/>
    <cellStyle name="20% - 强调文字颜色 3 3" xfId="86"/>
    <cellStyle name="20% - 强调文字颜色 5" xfId="87" builtinId="46"/>
    <cellStyle name="强调文字颜色 1" xfId="88" builtinId="29"/>
    <cellStyle name="20% - 强调文字颜色 1" xfId="89" builtinId="30"/>
    <cellStyle name="强调文字颜色 1 6" xfId="90"/>
    <cellStyle name="20% - 着色 1 3 2" xfId="91"/>
    <cellStyle name="0,0_x000d__x000a_NA_x000d__x000a_ 2 14" xfId="92"/>
    <cellStyle name="40% - 强调文字颜色 1" xfId="93" builtinId="31"/>
    <cellStyle name="输出 2" xfId="94"/>
    <cellStyle name="0.0%" xfId="95"/>
    <cellStyle name="20% - 强调文字颜色 2 4 2 2" xfId="96"/>
    <cellStyle name="20% - 强调文字颜色 2" xfId="97" builtinId="34"/>
    <cellStyle name="强调文字颜色 1 7" xfId="98"/>
    <cellStyle name="20% - 着色 1 3 3" xfId="99"/>
    <cellStyle name="0,0_x000d__x000a_NA_x000d__x000a_ 2 15" xfId="100"/>
    <cellStyle name="0,0_x000d__x000a_NA_x000d__x000a_ 2 20" xfId="101"/>
    <cellStyle name="40% - 强调文字颜色 2" xfId="102" builtinId="35"/>
    <cellStyle name="_部门分解表" xfId="103"/>
    <cellStyle name="强调文字颜色 3" xfId="104" builtinId="37"/>
    <cellStyle name="gcd 4 3" xfId="105"/>
    <cellStyle name="0,0_x005f_x000d__x000a_NA_x005f_x000d__x000a_" xfId="106"/>
    <cellStyle name="强调文字颜色 4" xfId="107" builtinId="41"/>
    <cellStyle name="好_地方配套按人均增幅控制8.30一般预算平均增幅、人均可用财力平均增幅两次控制、社会治安系数调整、案件数调整xl_十三五 商贸服务业重大项目2015-2-5" xfId="108"/>
    <cellStyle name="0,0_x000d__x000a_NA_x000d__x000a_ 2 13 2" xfId="109"/>
    <cellStyle name="20% - 强调文字颜色 4" xfId="110" builtinId="42"/>
    <cellStyle name="计算 3" xfId="111"/>
    <cellStyle name="?? 2 3" xfId="112"/>
    <cellStyle name="20% - 着色 1" xfId="113"/>
    <cellStyle name="0,0_x000d__x000a_NA_x000d__x000a_ 8 2" xfId="114"/>
    <cellStyle name="常规 2 2_Book1" xfId="115"/>
    <cellStyle name="标题 2 8 2" xfId="116"/>
    <cellStyle name="_特色理财产品统计表1" xfId="117"/>
    <cellStyle name="0,0_x000d__x000a_NA_x000d__x000a_ 2 17" xfId="118"/>
    <cellStyle name="40% - 强调文字颜色 4" xfId="119" builtinId="43"/>
    <cellStyle name="好_2009年一般性转移支付标准工资_奖励补助测算5.24冯铸_十三五 商贸服务业重大项目2015-2-5" xfId="120"/>
    <cellStyle name="强调文字颜色 5" xfId="121" builtinId="45"/>
    <cellStyle name="60% - 强调文字颜色 6 5 2" xfId="122"/>
    <cellStyle name="计算 4" xfId="123"/>
    <cellStyle name="20% - 着色 2" xfId="124"/>
    <cellStyle name="0,0_x000d__x000a_NA_x000d__x000a_ 8 3" xfId="125"/>
    <cellStyle name="常规 2 5 3 2" xfId="126"/>
    <cellStyle name="0,0_x000d__x000a_NA_x000d__x000a_ 2 18" xfId="127"/>
    <cellStyle name="40% - 强调文字颜色 5" xfId="128" builtinId="47"/>
    <cellStyle name="60% - 强调文字颜色 5" xfId="129" builtinId="48"/>
    <cellStyle name="60% - 着色 6 2" xfId="130"/>
    <cellStyle name="强调文字颜色 6" xfId="131" builtinId="49"/>
    <cellStyle name="计算 5" xfId="132"/>
    <cellStyle name="好_业务工作量指标" xfId="133"/>
    <cellStyle name="20% - 着色 3" xfId="134"/>
    <cellStyle name="常规 3 2 6 2" xfId="135"/>
    <cellStyle name="20% - 强调文字颜色 3 3 2" xfId="136"/>
    <cellStyle name="0,0_x000d__x000a_NA_x000d__x000a_ 2 19" xfId="137"/>
    <cellStyle name="Heading 3 2" xfId="138"/>
    <cellStyle name="_弱电系统设备配置报价清单" xfId="139"/>
    <cellStyle name="40% - 强调文字颜色 6" xfId="140" builtinId="51"/>
    <cellStyle name="适中 8 2" xfId="141"/>
    <cellStyle name="好_高中教师人数（教育厅1.6日提供）_十三五 商贸服务业重大项目2015-2-5" xfId="142"/>
    <cellStyle name="好_~5676413_十三五 商贸服务业重大项目2015-2-5" xfId="143"/>
    <cellStyle name="60% - 强调文字颜色 6" xfId="144" builtinId="52"/>
    <cellStyle name="60% - 着色 6 3" xfId="145"/>
    <cellStyle name="0,0_x000d__x000a_NA_x000d__x000a_ 35" xfId="146"/>
    <cellStyle name="????_Analysis of Loans" xfId="147"/>
    <cellStyle name="@_text" xfId="148"/>
    <cellStyle name="0,0_x000d__x000a_NA_x000d__x000a_ 2 11" xfId="149"/>
    <cellStyle name="??_????????" xfId="150"/>
    <cellStyle name="40% - 强调文字颜色 5 18" xfId="151"/>
    <cellStyle name="20% - 强调文字颜色 4 17" xfId="152"/>
    <cellStyle name="?? 3" xfId="153"/>
    <cellStyle name="常规 3 9 3 2" xfId="154"/>
    <cellStyle name="0,0_x000d__x000a_NA_x000d__x000a_ 2 10 2 3" xfId="155"/>
    <cellStyle name="?? [0.00]_Analysis of Loans" xfId="156"/>
    <cellStyle name="输出 18" xfId="157"/>
    <cellStyle name="Comma  - Style7" xfId="158"/>
    <cellStyle name="60% - 着色 5 3" xfId="159"/>
    <cellStyle name="?? 2_2011年战略性业务激励费用挂价表（0301）" xfId="160"/>
    <cellStyle name="20% - 着色 5 3 2 2" xfId="161"/>
    <cellStyle name="0,0_x000d__x000a_NA_x000d__x000a_ 10 2 2" xfId="162"/>
    <cellStyle name="??" xfId="163"/>
    <cellStyle name="?? [0]" xfId="164"/>
    <cellStyle name="style2" xfId="165"/>
    <cellStyle name="Percent[2]" xfId="166"/>
    <cellStyle name="???? [0.00]_Analysis of Loans" xfId="167"/>
    <cellStyle name="?鹎%U龡&amp;H?_x0008__x001c__x001c_?_x0007__x0001__x0001_" xfId="168"/>
    <cellStyle name="40% - Accent2" xfId="169"/>
    <cellStyle name="20% - 着色 5 3" xfId="170"/>
    <cellStyle name="_#2011六项定额预测表" xfId="171"/>
    <cellStyle name="40% - Accent3 2" xfId="172"/>
    <cellStyle name="60% - 强调文字颜色 4 4 2 2" xfId="173"/>
    <cellStyle name="20% - 强调文字颜色 1 7" xfId="174"/>
    <cellStyle name="_~0254683" xfId="175"/>
    <cellStyle name="_2007年综合经营计划表样(计划处20061016)" xfId="176"/>
    <cellStyle name="_~1542229" xfId="177"/>
    <cellStyle name="_~1723196" xfId="178"/>
    <cellStyle name="_☆2010年综合经营计划长期摊销费测算表" xfId="179"/>
    <cellStyle name="0,0_x000d__x000a_NA_x000d__x000a_ 2 2 3" xfId="180"/>
    <cellStyle name="20% - 强调文字颜色 2 18" xfId="181"/>
    <cellStyle name="_0712中间业务通报0112" xfId="182"/>
    <cellStyle name="60% - 强调文字颜色 4 17" xfId="183"/>
    <cellStyle name="40% - 强调文字颜色 3 16" xfId="184"/>
    <cellStyle name="20% - 强调文字颜色 2 15" xfId="185"/>
    <cellStyle name="汇总 9 2" xfId="186"/>
    <cellStyle name="_07城北利润计划0" xfId="187"/>
    <cellStyle name="60% - 强调文字颜色 6 15" xfId="188"/>
    <cellStyle name="40% - 强调文字颜色 5 14" xfId="189"/>
    <cellStyle name="20% - 强调文字颜色 4 13" xfId="190"/>
    <cellStyle name="_07年中间业务调整计划（报总行公司部20070731）" xfId="191"/>
    <cellStyle name="_07年1月考核上报表" xfId="192"/>
    <cellStyle name="差_Book1_4_十三五 商贸服务业重大项目2015-2-5" xfId="193"/>
    <cellStyle name="60% - 强调文字颜色 1 10" xfId="194"/>
    <cellStyle name="_07年利润测算" xfId="195"/>
    <cellStyle name="_2010年工资测算表0309" xfId="196"/>
    <cellStyle name="_07年中间业务调整计划（报总行）" xfId="197"/>
    <cellStyle name="20% - 强调文字颜色 3 4 2 2" xfId="198"/>
    <cellStyle name="_1" xfId="199"/>
    <cellStyle name="_1季度计划" xfId="200"/>
    <cellStyle name="60% - 强调文字颜色 5 17" xfId="201"/>
    <cellStyle name="40% - 强调文字颜色 4 16" xfId="202"/>
    <cellStyle name="20% - 强调文字颜色 3 15" xfId="203"/>
    <cellStyle name="好_2009年一般性转移支付标准工资_地方配套按人均增幅控制8.30一般预算平均增幅、人均可用财力平均增幅两次控制、社会治安系数调整、案件数调整xl_十三五 商贸服务业重大项目2015-2-5" xfId="204"/>
    <cellStyle name="_2005年综合经营计划表（调整后公式）" xfId="205"/>
    <cellStyle name="20% - 强调文字颜色 5 4 2" xfId="206"/>
    <cellStyle name="强调文字颜色 2 2 3" xfId="207"/>
    <cellStyle name="检查单元格 7 4" xfId="208"/>
    <cellStyle name="20% - Accent2" xfId="209"/>
    <cellStyle name="gcd 8 2" xfId="210"/>
    <cellStyle name="_2006年统筹外资金划拨" xfId="211"/>
    <cellStyle name="常规 2 2 3" xfId="212"/>
    <cellStyle name="_2006年综合经营计划表（云南行用表）" xfId="213"/>
    <cellStyle name="差_2009年一般性转移支付标准工资_不用软件计算9.1不考虑经费管理评价xl" xfId="214"/>
    <cellStyle name="_2007各网点中间业务月收入通报工作表070708" xfId="215"/>
    <cellStyle name="20% - 着色 1 4" xfId="216"/>
    <cellStyle name="20% - 强调文字颜色 6 2 2" xfId="217"/>
    <cellStyle name="0.00%" xfId="218"/>
    <cellStyle name="强调文字颜色 6 17" xfId="219"/>
    <cellStyle name="常规 3 16 3 2" xfId="220"/>
    <cellStyle name="_2007年KPI计划分解表(部门上报样表)" xfId="221"/>
    <cellStyle name="差 7 2" xfId="222"/>
    <cellStyle name="0,0_x000d__x000a_NA_x000d__x000a_ 2" xfId="223"/>
    <cellStyle name="_2007综合经营计划表" xfId="224"/>
    <cellStyle name="0,0_x000d__x000a_NA_x000d__x000a_ 4" xfId="225"/>
    <cellStyle name="_2008-7" xfId="226"/>
    <cellStyle name="40% - 强调文字颜色 6 18" xfId="227"/>
    <cellStyle name="20% - 强调文字颜色 5 17" xfId="228"/>
    <cellStyle name="20% - 强调文字颜色 3 6" xfId="229"/>
    <cellStyle name="_2008年存贷款内外部利率-供综合经营计划-20071227" xfId="230"/>
    <cellStyle name="_2008年中间业务计划（汇总）" xfId="231"/>
    <cellStyle name="分级显示行_1_13区汇总" xfId="232"/>
    <cellStyle name="_kcb1" xfId="233"/>
    <cellStyle name="_2009-1" xfId="234"/>
    <cellStyle name="好_2008年县级公安保障标准落实奖励经费分配测算" xfId="235"/>
    <cellStyle name="0,0_x000d__x000a_NA_x000d__x000a_ 7 2" xfId="236"/>
    <cellStyle name="差_“十三五”期柳州市重大物流项目计划表（区域划分）（改）" xfId="237"/>
    <cellStyle name="_20100326高清市院遂宁检察院1080P配置清单26日改" xfId="238"/>
    <cellStyle name="差 6 3" xfId="239"/>
    <cellStyle name="_2010年度六项费用计划（0310）" xfId="240"/>
    <cellStyle name="_2010年预算申报表(2010-02)v5二级行打印(拨备new)" xfId="241"/>
    <cellStyle name="20% - 强调文字颜色 6 15" xfId="242"/>
    <cellStyle name="差_地方配套按人均增幅控制8.31（调整结案率后）xl_十三五 商贸服务业重大项目2015-2-5" xfId="243"/>
    <cellStyle name="_2011年各行基数及计划增量调查表（部门上报汇总）" xfId="244"/>
    <cellStyle name="_8月各行减值计算" xfId="245"/>
    <cellStyle name="60% - 强调文字颜色 3 12" xfId="246"/>
    <cellStyle name="40% - 强调文字颜色 2 11" xfId="247"/>
    <cellStyle name="20% - 强调文字颜色 1 10" xfId="248"/>
    <cellStyle name="常规 2 7 2" xfId="249"/>
    <cellStyle name="标题 8 2 2" xfId="250"/>
    <cellStyle name="_Book1" xfId="251"/>
    <cellStyle name="计算 7" xfId="252"/>
    <cellStyle name="20% - 着色 5" xfId="253"/>
    <cellStyle name="着色 5 4" xfId="254"/>
    <cellStyle name="好_汇总-县级财政报表附表" xfId="255"/>
    <cellStyle name="40% - 强调文字颜色 6 11" xfId="256"/>
    <cellStyle name="20% - 强调文字颜色 5 10" xfId="257"/>
    <cellStyle name="常规 2 15 3" xfId="258"/>
    <cellStyle name="_Book1_1" xfId="259"/>
    <cellStyle name="计算 8" xfId="260"/>
    <cellStyle name="常规 3 18 2 2" xfId="261"/>
    <cellStyle name="20% - 着色 6" xfId="262"/>
    <cellStyle name="40% - 强调文字颜色 6 12" xfId="263"/>
    <cellStyle name="20% - 强调文字颜色 5 11" xfId="264"/>
    <cellStyle name="着色 2" xfId="265"/>
    <cellStyle name="_计划表2－3：产品业务计划表" xfId="266"/>
    <cellStyle name="常规 2 15 4" xfId="267"/>
    <cellStyle name="_Book1_2" xfId="268"/>
    <cellStyle name="_CCB.HO.New TB template.CCB PRC IAS Sorting.040223 trial run" xfId="269"/>
    <cellStyle name="_ET_STYLE_NoName_00_" xfId="270"/>
    <cellStyle name="_ET_STYLE_NoName_00_ 2" xfId="271"/>
    <cellStyle name="0,0_x000d__x000a_NA_x000d__x000a_ 2 8" xfId="272"/>
    <cellStyle name="_ET_STYLE_NoName_00_ 2 2" xfId="273"/>
    <cellStyle name="差_奖励补助测算5.22测试_十三五 商贸服务业重大项目2015-2-5" xfId="274"/>
    <cellStyle name="_ET_STYLE_NoName_00__Book1" xfId="275"/>
    <cellStyle name="0,0_x000d__x000a_NA_x000d__x000a_ 27" xfId="276"/>
    <cellStyle name="0,0_x000d__x000a_NA_x000d__x000a_ 32" xfId="277"/>
    <cellStyle name="_ET_STYLE_NoName_00__Book1_1" xfId="278"/>
    <cellStyle name="0,0_x000d__x000a_NA_x000d__x000a_ 2 12 2 2" xfId="279"/>
    <cellStyle name="强调文字颜色 1 4 2 2" xfId="280"/>
    <cellStyle name="_KPI指标体系表(定)" xfId="281"/>
    <cellStyle name="0,0_x000d__x000a_NA_x000d__x000a_ 6" xfId="282"/>
    <cellStyle name="标题 2 6" xfId="283"/>
    <cellStyle name="_钞币安防汇总" xfId="284"/>
    <cellStyle name="0,0_x000d__x000a_NA_x000d__x000a_ 17" xfId="285"/>
    <cellStyle name="0,0_x000d__x000a_NA_x000d__x000a_ 22" xfId="286"/>
    <cellStyle name="_城北支行2008年KPI计划考核上报样表" xfId="287"/>
    <cellStyle name="常规 2 6 3" xfId="288"/>
    <cellStyle name="20% - 着色 2 3 2 2" xfId="289"/>
    <cellStyle name="差_1110洱源县_十三五 商贸服务业重大项目2015-2-5" xfId="290"/>
    <cellStyle name="_单户" xfId="291"/>
    <cellStyle name="_定稿表" xfId="292"/>
    <cellStyle name="_二级行主指表2009" xfId="293"/>
    <cellStyle name="常规 3 3 5 2" xfId="294"/>
    <cellStyle name="20% - 强调文字颜色 4 2 2" xfId="295"/>
    <cellStyle name="链接单元格 6 2 2" xfId="296"/>
    <cellStyle name="_方案附件13：2007综合经营计划表（云南）" xfId="297"/>
    <cellStyle name="_房租费计划" xfId="298"/>
    <cellStyle name="常规 3 8 3 2" xfId="299"/>
    <cellStyle name="_费用" xfId="300"/>
    <cellStyle name="强调文字颜色 2 2 2" xfId="301"/>
    <cellStyle name="检查单元格 7 3" xfId="302"/>
    <cellStyle name="Accent1 - 20%" xfId="303"/>
    <cellStyle name="20% - Accent1" xfId="304"/>
    <cellStyle name="_分行操作风险测算" xfId="305"/>
    <cellStyle name="20% - 强调文字颜色 1 3 3" xfId="306"/>
    <cellStyle name="0,0_x000d__x000a_NA_x000d__x000a_ 2 16 2" xfId="307"/>
    <cellStyle name="_分解表（调整）" xfId="308"/>
    <cellStyle name="强调 3" xfId="309"/>
    <cellStyle name="_附件一 分行责任中心预算管理相关报表071212" xfId="310"/>
    <cellStyle name="_公司部1210" xfId="311"/>
    <cellStyle name="_激励费用表" xfId="312"/>
    <cellStyle name="标题 2 6 2 2" xfId="313"/>
    <cellStyle name="20% - 强调文字颜色 6 8" xfId="314"/>
    <cellStyle name="_计划表式口径1011（产品计划编制表）" xfId="315"/>
    <cellStyle name="20% - Accent5" xfId="316"/>
    <cellStyle name="_减值测算相关报表（反馈计财部1212）" xfId="317"/>
    <cellStyle name="20% - 强调文字颜色 5 5" xfId="318"/>
    <cellStyle name="_建会〔2007〕209号附件：核算码与COA段值映射关系表" xfId="319"/>
    <cellStyle name="20% - 强调文字颜色 2 3 2" xfId="320"/>
    <cellStyle name="_经济资本系数20061129" xfId="321"/>
    <cellStyle name="标题 3 5" xfId="322"/>
    <cellStyle name="_利润表科目的基本对照表4（马雪泉）" xfId="323"/>
    <cellStyle name="0,0_x000d__x000a_NA_x000d__x000a_ 8" xfId="324"/>
    <cellStyle name="_取数" xfId="325"/>
    <cellStyle name="0,0_x000d__x000a_NA_x000d__x000a_ 3 3" xfId="326"/>
    <cellStyle name="好 4 2" xfId="327"/>
    <cellStyle name="常规 12" xfId="328"/>
    <cellStyle name="_人力费用测算表" xfId="329"/>
    <cellStyle name="20% - 强调文字颜色 6 18" xfId="330"/>
    <cellStyle name="_条线计划汇总" xfId="331"/>
    <cellStyle name="_网络改造通信费用测算表（20090820）" xfId="332"/>
    <cellStyle name="警告文本 2 2" xfId="333"/>
    <cellStyle name="40% - Accent5 2" xfId="334"/>
    <cellStyle name="20% - 强调文字颜色 5 18" xfId="335"/>
    <cellStyle name="20% - 强调文字颜色 3 7" xfId="336"/>
    <cellStyle name="60% - 强调文字颜色 1 5" xfId="337"/>
    <cellStyle name="_修改后的资产负债表科目对照表1021（马雪泉）" xfId="338"/>
    <cellStyle name="强调 2" xfId="339"/>
    <cellStyle name="む|靇Revenuenuesy L" xfId="340"/>
    <cellStyle name="20% - 强调文字颜色 5 9" xfId="341"/>
    <cellStyle name="60% - Accent1" xfId="342"/>
    <cellStyle name="_中间业务挂价表（公司部+500）2" xfId="343"/>
    <cellStyle name="_主要指标监测表0930" xfId="344"/>
    <cellStyle name="_综合考评2007" xfId="345"/>
    <cellStyle name="{Comma [0]}" xfId="346"/>
    <cellStyle name="解释性文本 6" xfId="347"/>
    <cellStyle name="差 3" xfId="348"/>
    <cellStyle name="{Comma}" xfId="349"/>
    <cellStyle name="60% - 强调文字颜色 4 18" xfId="350"/>
    <cellStyle name="40% - 强调文字颜色 3 17" xfId="351"/>
    <cellStyle name="20% - 强调文字颜色 2 16" xfId="352"/>
    <cellStyle name="{Date}" xfId="353"/>
    <cellStyle name="常规 2 4" xfId="354"/>
    <cellStyle name="{Thousand [0]}" xfId="355"/>
    <cellStyle name="per.style" xfId="356"/>
    <cellStyle name="60% - Accent4" xfId="357"/>
    <cellStyle name="{Month}" xfId="358"/>
    <cellStyle name="{Percent}" xfId="359"/>
    <cellStyle name="计算 6" xfId="360"/>
    <cellStyle name="20% - 着色 4" xfId="361"/>
    <cellStyle name="常规 2 15 2" xfId="362"/>
    <cellStyle name="20% - 强调文字颜色 3 3 3" xfId="363"/>
    <cellStyle name="适中 3" xfId="364"/>
    <cellStyle name="{Thousand}" xfId="365"/>
    <cellStyle name="差_2008云南省分县市中小学教职工统计表（教育厅提供）" xfId="366"/>
    <cellStyle name="{Z'0000(1 dec)}" xfId="367"/>
    <cellStyle name="0,0_x000d__x000a_NA_x000d__x000a_ 2 9 2" xfId="368"/>
    <cellStyle name="{Z'0000(4 dec)}" xfId="369"/>
    <cellStyle name="20% - 强调文字颜色 6 11" xfId="370"/>
    <cellStyle name="0,0 _x000a_NA _x000a_" xfId="371"/>
    <cellStyle name="差_2009年一般性转移支付标准工资_奖励补助测算7.23_十三五 商贸服务业重大项目2015-2-5" xfId="372"/>
    <cellStyle name="0,0_x000d__x000a_NA_x000d__x000a_ 10" xfId="373"/>
    <cellStyle name="0,0_x000d__x000a_NA_x000d__x000a_ 10 2" xfId="374"/>
    <cellStyle name="PSDate" xfId="375"/>
    <cellStyle name="0,0_x000d__x000a_NA_x000d__x000a_ 10 3" xfId="376"/>
    <cellStyle name="0,0_x000d__x000a_NA_x000d__x000a_ 12" xfId="377"/>
    <cellStyle name="0,0_x000d__x000a_NA_x000d__x000a_ 12 2" xfId="378"/>
    <cellStyle name="强调文字颜色 3 4" xfId="379"/>
    <cellStyle name="常规 2 11" xfId="380"/>
    <cellStyle name="0,0_x000d__x000a_NA_x000d__x000a_ 12 2 2" xfId="381"/>
    <cellStyle name="差_文体广播部门" xfId="382"/>
    <cellStyle name="0,0_x000d__x000a_NA_x000d__x000a_ 12 3" xfId="383"/>
    <cellStyle name="强调文字颜色 4 4" xfId="384"/>
    <cellStyle name="0,0_x000d__x000a_NA_x000d__x000a_ 12 3 2" xfId="385"/>
    <cellStyle name="差_~4190974_十三五 商贸服务业重大项目2015-2-5" xfId="386"/>
    <cellStyle name="0,0_x000d__x000a_NA_x000d__x000a_ 12 4" xfId="387"/>
    <cellStyle name="0,0_x000d__x000a_NA_x000d__x000a_ 12_重大项目修改表（续建和投产）" xfId="388"/>
    <cellStyle name="0,0_x000d__x000a_NA_x000d__x000a_ 13" xfId="389"/>
    <cellStyle name="0,0_x000d__x000a_NA_x000d__x000a_ 14" xfId="390"/>
    <cellStyle name="0,0_x000d__x000a_NA_x000d__x000a_ 15" xfId="391"/>
    <cellStyle name="0,0_x000d__x000a_NA_x000d__x000a_ 20" xfId="392"/>
    <cellStyle name="0,0_x000d__x000a_NA_x000d__x000a_ 16" xfId="393"/>
    <cellStyle name="0,0_x000d__x000a_NA_x000d__x000a_ 21" xfId="394"/>
    <cellStyle name="0,0_x000d__x000a_NA_x000d__x000a_ 16 2" xfId="395"/>
    <cellStyle name="0,0_x000d__x000a_NA_x000d__x000a_ 18" xfId="396"/>
    <cellStyle name="0,0_x000d__x000a_NA_x000d__x000a_ 23" xfId="397"/>
    <cellStyle name="0,0_x000d__x000a_NA_x000d__x000a_ 19" xfId="398"/>
    <cellStyle name="0,0_x000d__x000a_NA_x000d__x000a_ 24" xfId="399"/>
    <cellStyle name="0,0_x000d__x000a_NA_x000d__x000a_ 2 10" xfId="400"/>
    <cellStyle name="好_地方配套按人均增幅控制8.30一般预算平均增幅、人均可用财力平均增幅两次控制、社会治安系数调整、案件数调整xl" xfId="401"/>
    <cellStyle name="0,0_x000d__x000a_NA_x000d__x000a_ 2 10 2" xfId="402"/>
    <cellStyle name="0,0_x000d__x000a_NA_x000d__x000a_ 2 10 2 2" xfId="403"/>
    <cellStyle name="0,0_x000d__x000a_NA_x000d__x000a_ 2 11 2" xfId="404"/>
    <cellStyle name="0,0_x000d__x000a_NA_x000d__x000a_ 2 11 2 2" xfId="405"/>
    <cellStyle name="0,0_x000d__x000a_NA_x000d__x000a_ 2 12" xfId="406"/>
    <cellStyle name="0,0_x000d__x000a_NA_x000d__x000a_ 2 12 2" xfId="407"/>
    <cellStyle name="0,0_x000d__x000a_NA_x000d__x000a_ 2 13" xfId="408"/>
    <cellStyle name="常规 3 3 5" xfId="409"/>
    <cellStyle name="20% - 强调文字颜色 4 2" xfId="410"/>
    <cellStyle name="0,0_x000d__x000a_NA_x000d__x000a_ 2 13 2 2" xfId="411"/>
    <cellStyle name="20% - 着色 1 3 2 2" xfId="412"/>
    <cellStyle name="0,0_x000d__x000a_NA_x000d__x000a_ 2 14 2" xfId="413"/>
    <cellStyle name="60% - 强调文字颜色 4 16" xfId="414"/>
    <cellStyle name="40% - 强调文字颜色 3 15" xfId="415"/>
    <cellStyle name="0,0_x000d__x000a_NA_x000d__x000a_ 2 14 2 2" xfId="416"/>
    <cellStyle name="20% - 强调文字颜色 2 14" xfId="417"/>
    <cellStyle name="好_奖励补助测算7.25" xfId="418"/>
    <cellStyle name="60% - 强调文字颜色 5 10" xfId="419"/>
    <cellStyle name="20% - 强调文字颜色 1 2 3" xfId="420"/>
    <cellStyle name="0,0_x000d__x000a_NA_x000d__x000a_ 2 15 2" xfId="421"/>
    <cellStyle name="0,0_x000d__x000a_NA_x000d__x000a_ 2 15 2 2" xfId="422"/>
    <cellStyle name="0,0_x000d__x000a_NA_x000d__x000a_ 2 15 3" xfId="423"/>
    <cellStyle name="0,0_x000d__x000a_NA_x000d__x000a_ 2 16 2 2" xfId="424"/>
    <cellStyle name="归盒啦_95" xfId="425"/>
    <cellStyle name="Linked Cell" xfId="426"/>
    <cellStyle name="Currency\[0]" xfId="427"/>
    <cellStyle name="20% - 着色 1 2 2" xfId="428"/>
    <cellStyle name="汇总 2 3" xfId="429"/>
    <cellStyle name="差_11大理_十三五 商贸服务业重大项目2015-2-5" xfId="430"/>
    <cellStyle name="0,0_x000d__x000a_NA_x000d__x000a_ 2 17 2 2" xfId="431"/>
    <cellStyle name="计算 4 2" xfId="432"/>
    <cellStyle name="20% - 着色 2 2" xfId="433"/>
    <cellStyle name="差 17" xfId="434"/>
    <cellStyle name="0,0_x000d__x000a_NA_x000d__x000a_ 2 18 2" xfId="435"/>
    <cellStyle name="差_奖励补助测算7.25 (version 1) (version 1)" xfId="436"/>
    <cellStyle name="20% - 着色 2 2 2" xfId="437"/>
    <cellStyle name="20% - 强调文字颜色 6 5" xfId="438"/>
    <cellStyle name="标题 4 14" xfId="439"/>
    <cellStyle name="0,0_x000d__x000a_NA_x000d__x000a_ 2 18 2 2" xfId="440"/>
    <cellStyle name="差_5334_2006年迪庆县级财政报表附表" xfId="441"/>
    <cellStyle name="20% - 着色 2 3" xfId="442"/>
    <cellStyle name="差 18" xfId="443"/>
    <cellStyle name="0,0_x000d__x000a_NA_x000d__x000a_ 2 18 3" xfId="444"/>
    <cellStyle name="20% - 着色 2 3 2" xfId="445"/>
    <cellStyle name="0,0_x000d__x000a_NA_x000d__x000a_ 2 18 3 2" xfId="446"/>
    <cellStyle name="20% - 着色 2 4" xfId="447"/>
    <cellStyle name="20% - 强调文字颜色 6 3 2" xfId="448"/>
    <cellStyle name="0,0_x000d__x000a_NA_x000d__x000a_ 2 18 4" xfId="449"/>
    <cellStyle name="计算 5 2" xfId="450"/>
    <cellStyle name="0,0_x000d__x000a_NA_x000d__x000a_ 2 4" xfId="451"/>
    <cellStyle name="20% - 着色 3 2" xfId="452"/>
    <cellStyle name="0,0_x000d__x000a_NA_x000d__x000a_ 2 19 2" xfId="453"/>
    <cellStyle name="0,0_x000d__x000a_NA_x000d__x000a_ 2 2" xfId="454"/>
    <cellStyle name="Accent1_公安安全支出补充表5.14" xfId="455"/>
    <cellStyle name="40% - 强调文字颜色 3 18" xfId="456"/>
    <cellStyle name="0,0_x000d__x000a_NA_x000d__x000a_ 2 2 2" xfId="457"/>
    <cellStyle name="20% - 强调文字颜色 2 17" xfId="458"/>
    <cellStyle name="0,0_x000d__x000a_NA_x000d__x000a_ 2 2 2 2" xfId="459"/>
    <cellStyle name="0,0_x000d__x000a_NA_x000d__x000a_ 2 3" xfId="460"/>
    <cellStyle name="0,0_x000d__x000a_NA_x000d__x000a_ 2 3 2 2" xfId="461"/>
    <cellStyle name="计算 5 2 2" xfId="462"/>
    <cellStyle name="差_~4190974" xfId="463"/>
    <cellStyle name="0,0_x000d__x000a_NA_x000d__x000a_ 2 4 2" xfId="464"/>
    <cellStyle name="20% - 着色 3 2 2" xfId="465"/>
    <cellStyle name="0,0_x000d__x000a_NA_x000d__x000a_ 2 4 2 2" xfId="466"/>
    <cellStyle name="20% - 着色 3 2 2 2" xfId="467"/>
    <cellStyle name="60% - 强调文字颜色 4 15" xfId="468"/>
    <cellStyle name="40% - 强调文字颜色 3 14" xfId="469"/>
    <cellStyle name="20% - 强调文字颜色 2 13" xfId="470"/>
    <cellStyle name="计算 5 3" xfId="471"/>
    <cellStyle name="0,0_x000d__x000a_NA_x000d__x000a_ 2 5" xfId="472"/>
    <cellStyle name="20% - 着色 3 3" xfId="473"/>
    <cellStyle name="解释性文本 3" xfId="474"/>
    <cellStyle name="0,0_x000d__x000a_NA_x000d__x000a_ 2 5 2" xfId="475"/>
    <cellStyle name="20% - 着色 3 3 2" xfId="476"/>
    <cellStyle name="解释性文本 3 2" xfId="477"/>
    <cellStyle name="0,0_x000d__x000a_NA_x000d__x000a_ 2 5 2 2" xfId="478"/>
    <cellStyle name="20% - 着色 3 3 2 2" xfId="479"/>
    <cellStyle name="20% - Accent6" xfId="480"/>
    <cellStyle name="0,0_x000d__x000a_NA_x000d__x000a_ 2 6" xfId="481"/>
    <cellStyle name="20% - 着色 3 4" xfId="482"/>
    <cellStyle name="适中 2 4" xfId="483"/>
    <cellStyle name="差_地方配套按人均增幅控制8.30xl" xfId="484"/>
    <cellStyle name="20% - 强调文字颜色 6 4 2" xfId="485"/>
    <cellStyle name="好_2009年一般性转移支付标准工资_~4190974" xfId="486"/>
    <cellStyle name="Accent3 - 60%" xfId="487"/>
    <cellStyle name="0,0_x000d__x000a_NA_x000d__x000a_ 2 6 2 2" xfId="488"/>
    <cellStyle name="0,0_x000d__x000a_NA_x000d__x000a_ 2 6 3" xfId="489"/>
    <cellStyle name="40% - 强调文字颜色 4 18" xfId="490"/>
    <cellStyle name="0,0_x000d__x000a_NA_x000d__x000a_ 2 7 2" xfId="491"/>
    <cellStyle name="20% - 强调文字颜色 3 17" xfId="492"/>
    <cellStyle name="0,0_x000d__x000a_NA_x000d__x000a_ 2 7 2 2" xfId="493"/>
    <cellStyle name="20% - 强调文字颜色 6 4" xfId="494"/>
    <cellStyle name="差_三季度－表二_十三五 商贸服务业重大项目2015-2-5" xfId="495"/>
    <cellStyle name="Neutral" xfId="496"/>
    <cellStyle name="0,0_x000d__x000a_NA_x000d__x000a_ 2 8 2 2" xfId="497"/>
    <cellStyle name="0,0_x000d__x000a_NA_x000d__x000a_ 2 9" xfId="498"/>
    <cellStyle name="0,0_x000d__x000a_NA_x000d__x000a_ 2 9 2 2" xfId="499"/>
    <cellStyle name="0,0_x000d__x000a_NA_x000d__x000a_ 25" xfId="500"/>
    <cellStyle name="0,0_x000d__x000a_NA_x000d__x000a_ 30" xfId="501"/>
    <cellStyle name="0,0_x000d__x000a_NA_x000d__x000a_ 26" xfId="502"/>
    <cellStyle name="0,0_x000d__x000a_NA_x000d__x000a_ 31" xfId="503"/>
    <cellStyle name="0,0_x000d__x000a_NA_x000d__x000a_ 28" xfId="504"/>
    <cellStyle name="0,0_x000d__x000a_NA_x000d__x000a_ 33" xfId="505"/>
    <cellStyle name="解释性文本 7 2" xfId="506"/>
    <cellStyle name="差 4 2" xfId="507"/>
    <cellStyle name="0,0_x000d__x000a_NA_x000d__x000a_ 29" xfId="508"/>
    <cellStyle name="0,0_x000d__x000a_NA_x000d__x000a_ 34" xfId="509"/>
    <cellStyle name="0,0_x000d__x000a_NA_x000d__x000a_ 3" xfId="510"/>
    <cellStyle name="0,0_x000d__x000a_NA_x000d__x000a_ 3 2" xfId="511"/>
    <cellStyle name="0,0_x000d__x000a_NA_x000d__x000a_ 3 3 2" xfId="512"/>
    <cellStyle name="计算 6 2" xfId="513"/>
    <cellStyle name="Currency1" xfId="514"/>
    <cellStyle name="0,0_x000d__x000a_NA_x000d__x000a_ 3 4" xfId="515"/>
    <cellStyle name="20% - 着色 4 2" xfId="516"/>
    <cellStyle name="计算 6 3" xfId="517"/>
    <cellStyle name="0,0_x000d__x000a_NA_x000d__x000a_ 3 5" xfId="518"/>
    <cellStyle name="20% - 着色 4 3" xfId="519"/>
    <cellStyle name="0,0_x000d__x000a_NA_x000d__x000a_ 4 2" xfId="520"/>
    <cellStyle name="0,0_x000d__x000a_NA_x000d__x000a_ 4 3" xfId="521"/>
    <cellStyle name="20% - 强调文字颜色 4 18" xfId="522"/>
    <cellStyle name="0,0_x000d__x000a_NA_x000d__x000a_ 4 3 2" xfId="523"/>
    <cellStyle name="40% - Accent1" xfId="524"/>
    <cellStyle name="计算 7 2" xfId="525"/>
    <cellStyle name="0,0_x000d__x000a_NA_x000d__x000a_ 4 4" xfId="526"/>
    <cellStyle name="20% - 着色 5 2" xfId="527"/>
    <cellStyle name="0,0_x000d__x000a_NA_x000d__x000a_ 5" xfId="528"/>
    <cellStyle name="0,0_x000d__x000a_NA_x000d__x000a_ 7" xfId="529"/>
    <cellStyle name="0,0_x000d__x000a_NA_x000d__x000a_ 5 2" xfId="530"/>
    <cellStyle name="0,0_x000d__x000a_NA_x000d__x000a_ 6 2" xfId="531"/>
    <cellStyle name="强调文字颜色 1 15" xfId="532"/>
    <cellStyle name="0,0_x000d__x000a_NA_x000d__x000a_ 7 2 2" xfId="533"/>
    <cellStyle name="0,0_x000d__x000a_NA_x000d__x000a_ 7 3" xfId="534"/>
    <cellStyle name="计算 8 2" xfId="535"/>
    <cellStyle name="20% - 着色 6 2" xfId="536"/>
    <cellStyle name="0,0_x000d__x000a_NA_x000d__x000a_ 9" xfId="537"/>
    <cellStyle name="20% - 着色 6 2 2" xfId="538"/>
    <cellStyle name="0,0_x000d__x000a_NA_x000d__x000a_ 9 2" xfId="539"/>
    <cellStyle name="样式 1" xfId="540"/>
    <cellStyle name="Prefilled" xfId="541"/>
    <cellStyle name="20% - 强调文字颜色 2 8" xfId="542"/>
    <cellStyle name="Currency_!!!GO" xfId="543"/>
    <cellStyle name="0,0_x000d__x000a_NA_x000d__x000a__续建" xfId="544"/>
    <cellStyle name="20% - 强调文字颜色 5 7" xfId="545"/>
    <cellStyle name="0,0_x005f_x000d__x005f_x000a_NA_x005f_x000d__x005f_x000a_" xfId="546"/>
    <cellStyle name="20% - Accent1 2" xfId="547"/>
    <cellStyle name="20% - 强调文字颜色 1 3" xfId="548"/>
    <cellStyle name="20% - 强调文字颜色 5 4 2 2" xfId="549"/>
    <cellStyle name="20% - Accent2 2" xfId="550"/>
    <cellStyle name="20% - 强调文字颜色 2 3" xfId="551"/>
    <cellStyle name="20% - 强调文字颜色 5 4 3" xfId="552"/>
    <cellStyle name="强调文字颜色 2 2 4" xfId="553"/>
    <cellStyle name="20% - Accent3" xfId="554"/>
    <cellStyle name="20% - Accent4" xfId="555"/>
    <cellStyle name="20% - Accent4 2" xfId="556"/>
    <cellStyle name="20% - 强调文字颜色 4 3" xfId="557"/>
    <cellStyle name="20% - Accent5 2" xfId="558"/>
    <cellStyle name="20% - 强调文字颜色 5 3" xfId="559"/>
    <cellStyle name="差_业务工作量指标" xfId="560"/>
    <cellStyle name="20% - Accent6 2" xfId="561"/>
    <cellStyle name="20% - 强调文字颜色 6 3" xfId="562"/>
    <cellStyle name="60% - 强调文字颜色 3 14" xfId="563"/>
    <cellStyle name="40% - 强调文字颜色 2 13" xfId="564"/>
    <cellStyle name="20% - 强调文字颜色 1 12" xfId="565"/>
    <cellStyle name="60% - 强调文字颜色 3 15" xfId="566"/>
    <cellStyle name="40% - 强调文字颜色 2 14" xfId="567"/>
    <cellStyle name="20% - 强调文字颜色 1 13" xfId="568"/>
    <cellStyle name="60% - 强调文字颜色 3 16" xfId="569"/>
    <cellStyle name="40% - 强调文字颜色 2 15" xfId="570"/>
    <cellStyle name="20% - 强调文字颜色 1 14" xfId="571"/>
    <cellStyle name="60% - 强调文字颜色 3 17" xfId="572"/>
    <cellStyle name="40% - 强调文字颜色 2 16" xfId="573"/>
    <cellStyle name="20% - 强调文字颜色 1 15" xfId="574"/>
    <cellStyle name="60% - 强调文字颜色 3 18" xfId="575"/>
    <cellStyle name="40% - 强调文字颜色 2 17" xfId="576"/>
    <cellStyle name="20% - 强调文字颜色 1 16" xfId="577"/>
    <cellStyle name="40% - 强调文字颜色 2 18" xfId="578"/>
    <cellStyle name="20% - 强调文字颜色 1 17" xfId="579"/>
    <cellStyle name="20% - 强调文字颜色 1 18" xfId="580"/>
    <cellStyle name="20% - 强调文字颜色 1 2" xfId="581"/>
    <cellStyle name="好_奖励补助测算5.24冯铸_十三五 商贸服务业重大项目2015-2-5" xfId="582"/>
    <cellStyle name="20% - 强调文字颜色 1 2 2" xfId="583"/>
    <cellStyle name="20% - 强调文字颜色 1 3 2" xfId="584"/>
    <cellStyle name="20% - 强调文字颜色 1 4" xfId="585"/>
    <cellStyle name="20% - 强调文字颜色 1 4 2" xfId="586"/>
    <cellStyle name="20% - 强调文字颜色 1 4 2 2" xfId="587"/>
    <cellStyle name="20% - 强调文字颜色 1 5" xfId="588"/>
    <cellStyle name="差_财政供养人员_十三五 商贸服务业重大项目2015-2-5" xfId="589"/>
    <cellStyle name="20% - 强调文字颜色 1 5 2" xfId="590"/>
    <cellStyle name="20% - 强调文字颜色 1 6" xfId="591"/>
    <cellStyle name="好_2008云南省分县市中小学教职工统计表（教育厅提供）" xfId="592"/>
    <cellStyle name="20% - 强调文字颜色 1 8" xfId="593"/>
    <cellStyle name="20% - 强调文字颜色 1 9" xfId="594"/>
    <cellStyle name="20% - 强调文字颜色 4 4 3" xfId="595"/>
    <cellStyle name="强调文字颜色 1 2 4" xfId="596"/>
    <cellStyle name="好_县级公安机关公用经费标准奖励测算方案（定稿）_十三五 商贸服务业重大项目2015-2-5" xfId="597"/>
    <cellStyle name="60% - 强调文字颜色 4 12" xfId="598"/>
    <cellStyle name="40% - 强调文字颜色 3 11" xfId="599"/>
    <cellStyle name="20% - 强调文字颜色 2 10" xfId="600"/>
    <cellStyle name="60% - 强调文字颜色 4 13" xfId="601"/>
    <cellStyle name="40% - 强调文字颜色 3 12" xfId="602"/>
    <cellStyle name="20% - 强调文字颜色 2 11" xfId="603"/>
    <cellStyle name="60% - 强调文字颜色 4 14" xfId="604"/>
    <cellStyle name="40% - 强调文字颜色 3 13" xfId="605"/>
    <cellStyle name="20% - 强调文字颜色 2 12" xfId="606"/>
    <cellStyle name="20% - 强调文字颜色 2 2" xfId="607"/>
    <cellStyle name="20% - 强调文字颜色 2 2 2" xfId="608"/>
    <cellStyle name="20% - 强调文字颜色 2 2 3" xfId="609"/>
    <cellStyle name="20% - 强调文字颜色 2 3 3" xfId="610"/>
    <cellStyle name="差_2009年一般性转移支付标准工资" xfId="611"/>
    <cellStyle name="20% - 强调文字颜色 2 4" xfId="612"/>
    <cellStyle name="20% - 着色 6 2 2 2" xfId="613"/>
    <cellStyle name="20% - 强调文字颜色 2 4 3" xfId="614"/>
    <cellStyle name="20% - 强调文字颜色 2 5" xfId="615"/>
    <cellStyle name="20% - 强调文字颜色 2 5 2" xfId="616"/>
    <cellStyle name="20% - 强调文字颜色 2 6" xfId="617"/>
    <cellStyle name="gcd 13" xfId="618"/>
    <cellStyle name="40% - Accent4 2" xfId="619"/>
    <cellStyle name="20% - 强调文字颜色 2 7" xfId="620"/>
    <cellStyle name="20% - 强调文字颜色 2 9" xfId="621"/>
    <cellStyle name="60% - 强调文字颜色 5 12" xfId="622"/>
    <cellStyle name="40% - 强调文字颜色 4 11" xfId="623"/>
    <cellStyle name="20% - 强调文字颜色 3 10" xfId="624"/>
    <cellStyle name="60% - 强调文字颜色 5 13" xfId="625"/>
    <cellStyle name="40% - 强调文字颜色 4 12" xfId="626"/>
    <cellStyle name="20% - 强调文字颜色 3 11" xfId="627"/>
    <cellStyle name="60% - 强调文字颜色 5 14" xfId="628"/>
    <cellStyle name="40% - 强调文字颜色 4 13" xfId="629"/>
    <cellStyle name="20% - 强调文字颜色 3 12" xfId="630"/>
    <cellStyle name="60% - 强调文字颜色 5 15" xfId="631"/>
    <cellStyle name="40% - 强调文字颜色 4 14" xfId="632"/>
    <cellStyle name="20% - 强调文字颜色 3 13" xfId="633"/>
    <cellStyle name="60% - 强调文字颜色 5 16" xfId="634"/>
    <cellStyle name="40% - 强调文字颜色 4 15" xfId="635"/>
    <cellStyle name="20% - 强调文字颜色 3 14" xfId="636"/>
    <cellStyle name="60% - 强调文字颜色 5 18" xfId="637"/>
    <cellStyle name="40% - 强调文字颜色 4 17" xfId="638"/>
    <cellStyle name="20% - 强调文字颜色 3 16" xfId="639"/>
    <cellStyle name="40% - 着色 2 3 2 2" xfId="640"/>
    <cellStyle name="20% - 强调文字颜色 3 18" xfId="641"/>
    <cellStyle name="常规 3 13 3" xfId="642"/>
    <cellStyle name="40% - 强调文字颜色 6 14" xfId="643"/>
    <cellStyle name="20% - 强调文字颜色 5 13" xfId="644"/>
    <cellStyle name="常规 3 2 5" xfId="645"/>
    <cellStyle name="20% - 强调文字颜色 3 2" xfId="646"/>
    <cellStyle name="20% - 强调文字颜色 3 2 2" xfId="647"/>
    <cellStyle name="常规 2 14 2" xfId="648"/>
    <cellStyle name="20% - 强调文字颜色 3 2 3" xfId="649"/>
    <cellStyle name="40% - 强调文字颜色 6 16" xfId="650"/>
    <cellStyle name="20% - 强调文字颜色 5 15" xfId="651"/>
    <cellStyle name="常规 3 2 7" xfId="652"/>
    <cellStyle name="20% - 强调文字颜色 3 4" xfId="653"/>
    <cellStyle name="20% - 强调文字颜色 3 4 2" xfId="654"/>
    <cellStyle name="着色 6 3" xfId="655"/>
    <cellStyle name="20% - 着色 6 3 2 2" xfId="656"/>
    <cellStyle name="常规 2 16 2" xfId="657"/>
    <cellStyle name="20% - 强调文字颜色 3 4 3" xfId="658"/>
    <cellStyle name="40% - 着色 3 3 3" xfId="659"/>
    <cellStyle name="20% - 着色 4 3 2 2" xfId="660"/>
    <cellStyle name="40% - 强调文字颜色 6 17" xfId="661"/>
    <cellStyle name="20% - 强调文字颜色 5 16" xfId="662"/>
    <cellStyle name="差_M03" xfId="663"/>
    <cellStyle name="20% - 强调文字颜色 3 5" xfId="664"/>
    <cellStyle name="20% - 强调文字颜色 3 5 2" xfId="665"/>
    <cellStyle name="20% - 强调文字颜色 3 8" xfId="666"/>
    <cellStyle name="60% - 强调文字颜色 3 10" xfId="667"/>
    <cellStyle name="20% - 强调文字颜色 3 9" xfId="668"/>
    <cellStyle name="20% - 着色 4 4" xfId="669"/>
    <cellStyle name="常规 2 15 2 4" xfId="670"/>
    <cellStyle name="Check Cell" xfId="671"/>
    <cellStyle name="20% - 着色 2 2 2 2" xfId="672"/>
    <cellStyle name="20% - 强调文字颜色 6 5 2" xfId="673"/>
    <cellStyle name="60% - 强调文字颜色 6 12" xfId="674"/>
    <cellStyle name="40% - 强调文字颜色 5 11" xfId="675"/>
    <cellStyle name="20% - 强调文字颜色 4 10" xfId="676"/>
    <cellStyle name="60% - 强调文字颜色 6 13" xfId="677"/>
    <cellStyle name="40% - 强调文字颜色 5 12" xfId="678"/>
    <cellStyle name="20% - 强调文字颜色 4 11" xfId="679"/>
    <cellStyle name="60% - 强调文字颜色 6 14" xfId="680"/>
    <cellStyle name="40% - 强调文字颜色 5 13" xfId="681"/>
    <cellStyle name="20% - 强调文字颜色 4 12" xfId="682"/>
    <cellStyle name="60% - 着色 4 2 2" xfId="683"/>
    <cellStyle name="60% - 强调文字颜色 6 16" xfId="684"/>
    <cellStyle name="40% - 强调文字颜色 5 15" xfId="685"/>
    <cellStyle name="20% - 强调文字颜色 4 14" xfId="686"/>
    <cellStyle name="60% - 着色 4 2 3" xfId="687"/>
    <cellStyle name="60% - 强调文字颜色 6 17" xfId="688"/>
    <cellStyle name="40% - 强调文字颜色 5 16" xfId="689"/>
    <cellStyle name="20% - 强调文字颜色 4 15" xfId="690"/>
    <cellStyle name="20% - 强调文字颜色 4 2 3" xfId="691"/>
    <cellStyle name="20% - 强调文字颜色 4 3 2" xfId="692"/>
    <cellStyle name="20% - 强调文字颜色 4 3 3" xfId="693"/>
    <cellStyle name="20% - 强调文字颜色 4 4" xfId="694"/>
    <cellStyle name="20% - 强调文字颜色 4 5 2" xfId="695"/>
    <cellStyle name="20% - 强调文字颜色 4 6" xfId="696"/>
    <cellStyle name="警告文本 3 2" xfId="697"/>
    <cellStyle name="40% - Accent6 2" xfId="698"/>
    <cellStyle name="20% - 强调文字颜色 4 7" xfId="699"/>
    <cellStyle name="20% - 强调文字颜色 4 8" xfId="700"/>
    <cellStyle name="20% - 强调文字颜色 4 9" xfId="701"/>
    <cellStyle name="常规 3 13 2" xfId="702"/>
    <cellStyle name="40% - 强调文字颜色 6 13" xfId="703"/>
    <cellStyle name="20% - 强调文字颜色 5 12" xfId="704"/>
    <cellStyle name="常规 3 4 5" xfId="705"/>
    <cellStyle name="20% - 强调文字颜色 5 2" xfId="706"/>
    <cellStyle name="常规 3 4 5 2" xfId="707"/>
    <cellStyle name="20% - 强调文字颜色 5 2 2" xfId="708"/>
    <cellStyle name="20% - 强调文字颜色 5 2 3" xfId="709"/>
    <cellStyle name="20% - 强调文字颜色 5 3 2" xfId="710"/>
    <cellStyle name="20% - 强调文字颜色 5 4" xfId="711"/>
    <cellStyle name="20% - 强调文字颜色 5 5 2" xfId="712"/>
    <cellStyle name="20% - 强调文字颜色 5 6" xfId="713"/>
    <cellStyle name="强调 1" xfId="714"/>
    <cellStyle name="20% - 强调文字颜色 5 8" xfId="715"/>
    <cellStyle name="20% - 强调文字颜色 6 10" xfId="716"/>
    <cellStyle name="常规 3 18 2" xfId="717"/>
    <cellStyle name="20% - 强调文字颜色 6 12" xfId="718"/>
    <cellStyle name="常规 3 18 3" xfId="719"/>
    <cellStyle name="20% - 强调文字颜色 6 13" xfId="720"/>
    <cellStyle name="常规 3 18 4" xfId="721"/>
    <cellStyle name="20% - 强调文字颜色 6 14" xfId="722"/>
    <cellStyle name="20% - 强调文字颜色 6 16" xfId="723"/>
    <cellStyle name="20% - 强调文字颜色 6 17" xfId="724"/>
    <cellStyle name="20% - 强调文字颜色 6 2" xfId="725"/>
    <cellStyle name="好_副本73283696546880457822010-04-29" xfId="726"/>
    <cellStyle name="20% - 强调文字颜色 6 2 3" xfId="727"/>
    <cellStyle name="no dec" xfId="728"/>
    <cellStyle name="20% - 强调文字颜色 6 3 3" xfId="729"/>
    <cellStyle name="20% - 着色 2 2 3" xfId="730"/>
    <cellStyle name="20% - 强调文字颜色 6 6" xfId="731"/>
    <cellStyle name="40% - 强调文字颜色 3 4 2 2" xfId="732"/>
    <cellStyle name="20% - 强调文字颜色 6 7" xfId="733"/>
    <cellStyle name="20% - 强调文字颜色 6 9" xfId="734"/>
    <cellStyle name="Linked Cell 2" xfId="735"/>
    <cellStyle name="20% - 着色 1 2 2 2" xfId="736"/>
    <cellStyle name="20% - 着色 1 2 3" xfId="737"/>
    <cellStyle name="计算 3 3" xfId="738"/>
    <cellStyle name="20% - 着色 1 3" xfId="739"/>
    <cellStyle name="20% - 着色 2 3 3" xfId="740"/>
    <cellStyle name="Date" xfId="741"/>
    <cellStyle name="20% - 着色 3 2 3" xfId="742"/>
    <cellStyle name="解释性文本 4" xfId="743"/>
    <cellStyle name="20% - 着色 3 3 3" xfId="744"/>
    <cellStyle name="计算 6 2 2" xfId="745"/>
    <cellStyle name="差_2、土地面积、人口、粮食产量基本情况" xfId="746"/>
    <cellStyle name="20% - 着色 4 2 2" xfId="747"/>
    <cellStyle name="40% - 着色 2 3 3" xfId="748"/>
    <cellStyle name="20% - 着色 4 2 2 2" xfId="749"/>
    <cellStyle name="Euro" xfId="750"/>
    <cellStyle name="20% - 着色 4 2 3" xfId="751"/>
    <cellStyle name="20% - 着色 4 3 2" xfId="752"/>
    <cellStyle name="20% - 着色 4 3 3" xfId="753"/>
    <cellStyle name="40% - Accent1 2" xfId="754"/>
    <cellStyle name="好_1110洱源县" xfId="755"/>
    <cellStyle name="20% - 着色 5 2 2" xfId="756"/>
    <cellStyle name="20% - 着色 5 2 2 2" xfId="757"/>
    <cellStyle name="好_不用软件计算9.1不考虑经费管理评价xl_十三五 商贸服务业重大项目2015-2-5" xfId="758"/>
    <cellStyle name="20% - 着色 5 2 3" xfId="759"/>
    <cellStyle name="40% - Accent2 2" xfId="760"/>
    <cellStyle name="20% - 着色 5 3 2" xfId="761"/>
    <cellStyle name="差_2009年一般性转移支付标准工资_奖励补助测算7.25 (version 1) (version 1)" xfId="762"/>
    <cellStyle name="20% - 着色 5 3 3" xfId="763"/>
    <cellStyle name="40% - Accent3" xfId="764"/>
    <cellStyle name="20% - 着色 5 4" xfId="765"/>
    <cellStyle name="20% - 着色 6 2 3" xfId="766"/>
    <cellStyle name="20% - 着色 6 3" xfId="767"/>
    <cellStyle name="20% - 着色 6 3 2" xfId="768"/>
    <cellStyle name="20% - 着色 6 3 3" xfId="769"/>
    <cellStyle name="20% - 着色 6 4" xfId="770"/>
    <cellStyle name="Normal - Style1" xfId="771"/>
    <cellStyle name="40% - Accent4" xfId="772"/>
    <cellStyle name="警告文本 2" xfId="773"/>
    <cellStyle name="40% - Accent5" xfId="774"/>
    <cellStyle name="警告文本 3" xfId="775"/>
    <cellStyle name="40% - Accent6" xfId="776"/>
    <cellStyle name="60% - 强调文字颜色 2 11" xfId="777"/>
    <cellStyle name="40% - 强调文字颜色 1 10" xfId="778"/>
    <cellStyle name="60% - 强调文字颜色 2 12" xfId="779"/>
    <cellStyle name="40% - 强调文字颜色 1 11" xfId="780"/>
    <cellStyle name="60% - 强调文字颜色 2 13" xfId="781"/>
    <cellStyle name="40% - 强调文字颜色 1 12" xfId="782"/>
    <cellStyle name="60% - 强调文字颜色 2 14" xfId="783"/>
    <cellStyle name="40% - 强调文字颜色 1 13" xfId="784"/>
    <cellStyle name="60% - 强调文字颜色 2 15" xfId="785"/>
    <cellStyle name="40% - 强调文字颜色 1 14" xfId="786"/>
    <cellStyle name="60% - 强调文字颜色 2 16" xfId="787"/>
    <cellStyle name="40% - 强调文字颜色 1 15" xfId="788"/>
    <cellStyle name="60% - 强调文字颜色 2 17" xfId="789"/>
    <cellStyle name="40% - 强调文字颜色 1 16" xfId="790"/>
    <cellStyle name="60% - 强调文字颜色 2 18" xfId="791"/>
    <cellStyle name="40% - 强调文字颜色 1 17" xfId="792"/>
    <cellStyle name="む|靃0]_Revenuesy Lr L" xfId="793"/>
    <cellStyle name="40% - 强调文字颜色 1 18" xfId="794"/>
    <cellStyle name="40% - 强调文字颜色 1 2" xfId="795"/>
    <cellStyle name="40% - 强调文字颜色 1 2 2" xfId="796"/>
    <cellStyle name="40% - 强调文字颜色 1 2 3" xfId="797"/>
    <cellStyle name="常规 9 2" xfId="798"/>
    <cellStyle name="40% - 强调文字颜色 1 3" xfId="799"/>
    <cellStyle name="注释 7" xfId="800"/>
    <cellStyle name="常规 9 2 2" xfId="801"/>
    <cellStyle name="40% - 强调文字颜色 1 3 2" xfId="802"/>
    <cellStyle name="注释 8" xfId="803"/>
    <cellStyle name="常规 9 2 3" xfId="804"/>
    <cellStyle name="40% - 强调文字颜色 1 3 3" xfId="805"/>
    <cellStyle name="常规 9 3" xfId="806"/>
    <cellStyle name="40% - 强调文字颜色 1 4" xfId="807"/>
    <cellStyle name="常规 9 3 2" xfId="808"/>
    <cellStyle name="40% - 强调文字颜色 1 4 2" xfId="809"/>
    <cellStyle name="40% - 强调文字颜色 1 4 2 2" xfId="810"/>
    <cellStyle name="常规 9 3 3" xfId="811"/>
    <cellStyle name="40% - 强调文字颜色 1 4 3" xfId="812"/>
    <cellStyle name="常规 9 4" xfId="813"/>
    <cellStyle name="40% - 强调文字颜色 1 5" xfId="814"/>
    <cellStyle name="40% - 强调文字颜色 1 5 2" xfId="815"/>
    <cellStyle name="40% - 强调文字颜色 1 6" xfId="816"/>
    <cellStyle name="40% - 强调文字颜色 1 7" xfId="817"/>
    <cellStyle name="40% - 强调文字颜色 1 8" xfId="818"/>
    <cellStyle name="40% - 强调文字颜色 1 9" xfId="819"/>
    <cellStyle name="60% - 强调文字颜色 3 11" xfId="820"/>
    <cellStyle name="40% - 强调文字颜色 2 10" xfId="821"/>
    <cellStyle name="40% - 强调文字颜色 2 2" xfId="822"/>
    <cellStyle name="40% - 强调文字颜色 2 2 2" xfId="823"/>
    <cellStyle name="40% - 强调文字颜色 2 2 3" xfId="824"/>
    <cellStyle name="好_业务工作量指标_十三五 商贸服务业重大项目2015-2-5" xfId="825"/>
    <cellStyle name="40% - 强调文字颜色 2 3" xfId="826"/>
    <cellStyle name="差_下半年禁吸戒毒经费1000万元" xfId="827"/>
    <cellStyle name="40% - 强调文字颜色 2 3 2" xfId="828"/>
    <cellStyle name="40% - 强调文字颜色 2 3 3" xfId="829"/>
    <cellStyle name="40% - 强调文字颜色 2 4" xfId="830"/>
    <cellStyle name="40% - 强调文字颜色 2 4 2" xfId="831"/>
    <cellStyle name="40% - 强调文字颜色 2 4 2 2" xfId="832"/>
    <cellStyle name="60% - 着色 3 3 2 2" xfId="833"/>
    <cellStyle name="40% - 强调文字颜色 2 4 3" xfId="834"/>
    <cellStyle name="40% - 强调文字颜色 2 5" xfId="835"/>
    <cellStyle name="40% - 强调文字颜色 2 5 2" xfId="836"/>
    <cellStyle name="40% - 强调文字颜色 2 6" xfId="837"/>
    <cellStyle name="差_下半年禁毒办案经费分配2544.3万元" xfId="838"/>
    <cellStyle name="40% - 强调文字颜色 2 7" xfId="839"/>
    <cellStyle name="好_2009年一般性转移支付标准工资_奖励补助测算7.23_十三五 商贸服务业重大项目2015-2-5" xfId="840"/>
    <cellStyle name="40% - 着色 1 2 2" xfId="841"/>
    <cellStyle name="40% - 强调文字颜色 2 8" xfId="842"/>
    <cellStyle name="好_2007年政法部门业务指标" xfId="843"/>
    <cellStyle name="40% - 着色 1 2 3" xfId="844"/>
    <cellStyle name="40% - 强调文字颜色 2 9" xfId="845"/>
    <cellStyle name="强调文字颜色 1 2 3" xfId="846"/>
    <cellStyle name="Currency$[0]" xfId="847"/>
    <cellStyle name="60% - 强调文字颜色 4 11" xfId="848"/>
    <cellStyle name="40% - 强调文字颜色 3 10" xfId="849"/>
    <cellStyle name="差_义务教育阶段教职工人数（教育厅提供最终）_十三五 商贸服务业重大项目2015-2-5" xfId="850"/>
    <cellStyle name="40% - 强调文字颜色 3 2" xfId="851"/>
    <cellStyle name="好_2009年一般性转移支付标准工资_地方配套按人均增幅控制8.31（调整结案率后）xl" xfId="852"/>
    <cellStyle name="40% - 强调文字颜色 6 9" xfId="853"/>
    <cellStyle name="40% - 强调文字颜色 3 2 2" xfId="854"/>
    <cellStyle name="40% - 强调文字颜色 3 2 3" xfId="855"/>
    <cellStyle name="Comma,0" xfId="856"/>
    <cellStyle name="40% - 强调文字颜色 3 3" xfId="857"/>
    <cellStyle name="常规 25" xfId="858"/>
    <cellStyle name="40% - 强调文字颜色 3 3 2" xfId="859"/>
    <cellStyle name="常规 31" xfId="860"/>
    <cellStyle name="常规 26" xfId="861"/>
    <cellStyle name="40% - 强调文字颜色 3 3 3" xfId="862"/>
    <cellStyle name="Comma,1" xfId="863"/>
    <cellStyle name="40% - 强调文字颜色 3 4" xfId="864"/>
    <cellStyle name="40% - 强调文字颜色 3 4 2" xfId="865"/>
    <cellStyle name="差_0605石屏县" xfId="866"/>
    <cellStyle name="40% - 强调文字颜色 3 4 3" xfId="867"/>
    <cellStyle name="Comma,2" xfId="868"/>
    <cellStyle name="40% - 强调文字颜色 3 5" xfId="869"/>
    <cellStyle name="40% - 强调文字颜色 3 5 2" xfId="870"/>
    <cellStyle name="40% - 强调文字颜色 3 6" xfId="871"/>
    <cellStyle name="40% - 强调文字颜色 3 7" xfId="872"/>
    <cellStyle name="40% - 着色 1 3 2" xfId="873"/>
    <cellStyle name="40% - 强调文字颜色 3 8" xfId="874"/>
    <cellStyle name="40% - 着色 1 3 3" xfId="875"/>
    <cellStyle name="40% - 强调文字颜色 3 9" xfId="876"/>
    <cellStyle name="60% - 强调文字颜色 5 11" xfId="877"/>
    <cellStyle name="40% - 强调文字颜色 4 10" xfId="878"/>
    <cellStyle name="40% - 强调文字颜色 4 2" xfId="879"/>
    <cellStyle name="40% - 强调文字颜色 4 2 2" xfId="880"/>
    <cellStyle name="40% - 强调文字颜色 4 2 3" xfId="881"/>
    <cellStyle name="40% - 强调文字颜色 4 3" xfId="882"/>
    <cellStyle name="40% - 强调文字颜色 4 3 2" xfId="883"/>
    <cellStyle name="40% - 强调文字颜色 4 3 3" xfId="884"/>
    <cellStyle name="40% - 强调文字颜色 4 4" xfId="885"/>
    <cellStyle name="40% - 强调文字颜色 4 4 2" xfId="886"/>
    <cellStyle name="40% - 强调文字颜色 4 4 2 2" xfId="887"/>
    <cellStyle name="40% - 强调文字颜色 4 4 3" xfId="888"/>
    <cellStyle name="40% - 强调文字颜色 4 5" xfId="889"/>
    <cellStyle name="40% - 强调文字颜色 4 5 2" xfId="890"/>
    <cellStyle name="40% - 强调文字颜色 4 6" xfId="891"/>
    <cellStyle name="40% - 强调文字颜色 4 7" xfId="892"/>
    <cellStyle name="Mon閠aire [0]_!!!GO" xfId="893"/>
    <cellStyle name="40% - 强调文字颜色 4 8" xfId="894"/>
    <cellStyle name="40% - 强调文字颜色 4 9" xfId="895"/>
    <cellStyle name="Input Cells 2" xfId="896"/>
    <cellStyle name="60% - 强调文字颜色 6 11" xfId="897"/>
    <cellStyle name="40% - 强调文字颜色 5 10" xfId="898"/>
    <cellStyle name="好_2006年分析表" xfId="899"/>
    <cellStyle name="好 2 3" xfId="900"/>
    <cellStyle name="40% - 强调文字颜色 5 2" xfId="901"/>
    <cellStyle name="40% - 强调文字颜色 5 2 2" xfId="902"/>
    <cellStyle name="40% - 强调文字颜色 5 2 3" xfId="903"/>
    <cellStyle name="好_Book1_十三五 商贸服务业重大项目2015-2-5" xfId="904"/>
    <cellStyle name="好 2 4" xfId="905"/>
    <cellStyle name="40% - 强调文字颜色 5 3" xfId="906"/>
    <cellStyle name="40% - 强调文字颜色 5 3 2" xfId="907"/>
    <cellStyle name="40% - 强调文字颜色 5 3 3" xfId="908"/>
    <cellStyle name="40% - 强调文字颜色 5 4" xfId="909"/>
    <cellStyle name="40% - 强调文字颜色 5 4 2" xfId="910"/>
    <cellStyle name="强调文字颜色 5 3 3" xfId="911"/>
    <cellStyle name="40% - 强调文字颜色 5 4 2 2" xfId="912"/>
    <cellStyle name="40% - 强调文字颜色 5 4 3" xfId="913"/>
    <cellStyle name="40% - 强调文字颜色 5 5" xfId="914"/>
    <cellStyle name="好_2009年一般性转移支付标准工资_奖励补助测算7.25_十三五 商贸服务业重大项目2015-2-5" xfId="915"/>
    <cellStyle name="40% - 强调文字颜色 5 5 2" xfId="916"/>
    <cellStyle name="注释 2 2" xfId="917"/>
    <cellStyle name="40% - 强调文字颜色 5 6" xfId="918"/>
    <cellStyle name="注释 2 3" xfId="919"/>
    <cellStyle name="40% - 强调文字颜色 5 7" xfId="920"/>
    <cellStyle name="注释 2 4" xfId="921"/>
    <cellStyle name="40% - 强调文字颜色 5 8" xfId="922"/>
    <cellStyle name="注释 2 5" xfId="923"/>
    <cellStyle name="40% - 强调文字颜色 5 9" xfId="924"/>
    <cellStyle name="着色 5 3" xfId="925"/>
    <cellStyle name="40% - 强调文字颜色 6 10" xfId="926"/>
    <cellStyle name="好_下半年禁毒办案经费分配2544.3万元" xfId="927"/>
    <cellStyle name="好 3 3" xfId="928"/>
    <cellStyle name="标题 17" xfId="929"/>
    <cellStyle name="40% - 强调文字颜色 6 2" xfId="930"/>
    <cellStyle name="40% - 强调文字颜色 6 2 2" xfId="931"/>
    <cellStyle name="40% - 强调文字颜色 6 2 3" xfId="932"/>
    <cellStyle name="标题 18" xfId="933"/>
    <cellStyle name="40% - 强调文字颜色 6 3" xfId="934"/>
    <cellStyle name="40% - 强调文字颜色 6 3 2" xfId="935"/>
    <cellStyle name="40% - 强调文字颜色 6 3 3" xfId="936"/>
    <cellStyle name="标题 19" xfId="937"/>
    <cellStyle name="60% - 强调文字颜色 4 2 2" xfId="938"/>
    <cellStyle name="40% - 强调文字颜色 6 4" xfId="939"/>
    <cellStyle name="40% - 强调文字颜色 6 4 2" xfId="940"/>
    <cellStyle name="Linked Cells_Book1" xfId="941"/>
    <cellStyle name="40% - 着色 6 3" xfId="942"/>
    <cellStyle name="40% - 强调文字颜色 6 4 2 2" xfId="943"/>
    <cellStyle name="40% - 强调文字颜色 6 4 3" xfId="944"/>
    <cellStyle name="60% - 强调文字颜色 4 2 3" xfId="945"/>
    <cellStyle name="40% - 强调文字颜色 6 5" xfId="946"/>
    <cellStyle name="40% - 强调文字颜色 6 5 2" xfId="947"/>
    <cellStyle name="注释 3 2" xfId="948"/>
    <cellStyle name="60% - 强调文字颜色 4 2 4" xfId="949"/>
    <cellStyle name="40% - 强调文字颜色 6 6" xfId="950"/>
    <cellStyle name="注释 3 3" xfId="951"/>
    <cellStyle name="40% - 强调文字颜色 6 7" xfId="952"/>
    <cellStyle name="40% - 强调文字颜色 6 8" xfId="953"/>
    <cellStyle name="强调文字颜色 4 4 2 2" xfId="954"/>
    <cellStyle name="常规 3 3 2 3 2" xfId="955"/>
    <cellStyle name="40% - 着色 1" xfId="956"/>
    <cellStyle name="40% - 着色 1 2" xfId="957"/>
    <cellStyle name="标题 1 3" xfId="958"/>
    <cellStyle name="40% - 着色 1 2 2 2" xfId="959"/>
    <cellStyle name="常规 4_2010年预算申报表(2010-02)" xfId="960"/>
    <cellStyle name="40% - 着色 1 3" xfId="961"/>
    <cellStyle name="差_汇总附件2、3、4企业基本情况、研发项目、投资项目表_十三五 商贸服务业重大项目2015-2-5" xfId="962"/>
    <cellStyle name="Heading 4" xfId="963"/>
    <cellStyle name="40% - 着色 1 3 2 2" xfId="964"/>
    <cellStyle name="40% - 着色 1 4" xfId="965"/>
    <cellStyle name="40% - 着色 2" xfId="966"/>
    <cellStyle name="40% - 着色 2 2" xfId="967"/>
    <cellStyle name="40% - 着色 2 2 2" xfId="968"/>
    <cellStyle name="40% - 着色 2 2 2 2" xfId="969"/>
    <cellStyle name="40% - 着色 2 2 3" xfId="970"/>
    <cellStyle name="好_指标四" xfId="971"/>
    <cellStyle name="40% - 着色 2 3" xfId="972"/>
    <cellStyle name="40% - 着色 2 3 2" xfId="973"/>
    <cellStyle name="40% - 着色 2 4" xfId="974"/>
    <cellStyle name="40% - 着色 3" xfId="975"/>
    <cellStyle name="40% - 着色 3 2" xfId="976"/>
    <cellStyle name="40% - 着色 3 2 2" xfId="977"/>
    <cellStyle name="差_2009年一般性转移支付标准工资_~4190974_十三五 商贸服务业重大项目2015-2-5" xfId="978"/>
    <cellStyle name="40% - 着色 3 2 2 2" xfId="979"/>
    <cellStyle name="40% - 着色 3 2 3" xfId="980"/>
    <cellStyle name="40% - 着色 3 3" xfId="981"/>
    <cellStyle name="适中 9" xfId="982"/>
    <cellStyle name="40% - 着色 3 3 2" xfId="983"/>
    <cellStyle name="40% - 着色 3 3 2 2" xfId="984"/>
    <cellStyle name="40% - 着色 3 4" xfId="985"/>
    <cellStyle name="40% - 着色 4" xfId="986"/>
    <cellStyle name="40% - 着色 4 2" xfId="987"/>
    <cellStyle name="40% - 着色 4 2 2" xfId="988"/>
    <cellStyle name="40% - 着色 4 2 2 2" xfId="989"/>
    <cellStyle name="40% - 着色 4 2 3" xfId="990"/>
    <cellStyle name="40% - 着色 4 3" xfId="991"/>
    <cellStyle name="40% - 着色 4 3 2" xfId="992"/>
    <cellStyle name="40% - 着色 4 3 2 2" xfId="993"/>
    <cellStyle name="捠壿 [0.00]_Region Orders (2)" xfId="994"/>
    <cellStyle name="Accent4 - 60%" xfId="995"/>
    <cellStyle name="40% - 着色 4 3 3" xfId="996"/>
    <cellStyle name="40% - 着色 4 4" xfId="997"/>
    <cellStyle name="40% - 着色 5" xfId="998"/>
    <cellStyle name="40% - 着色 5 2" xfId="999"/>
    <cellStyle name="40% - 着色 5 2 2" xfId="1000"/>
    <cellStyle name="40% - 着色 5 2 2 2" xfId="1001"/>
    <cellStyle name="40% - 着色 5 2 3" xfId="1002"/>
    <cellStyle name="40% - 着色 5 3" xfId="1003"/>
    <cellStyle name="40% - 着色 5 3 2" xfId="1004"/>
    <cellStyle name="40% - 着色 5 3 2 2" xfId="1005"/>
    <cellStyle name="好_M01-2(州市补助收入)" xfId="1006"/>
    <cellStyle name="常规 10 2" xfId="1007"/>
    <cellStyle name="Good 2" xfId="1008"/>
    <cellStyle name="40% - 着色 5 3 3" xfId="1009"/>
    <cellStyle name="差_义务教育阶段教职工人数（教育厅提供最终）" xfId="1010"/>
    <cellStyle name="40% - 着色 5 4" xfId="1011"/>
    <cellStyle name="40% - 着色 6" xfId="1012"/>
    <cellStyle name="40% - 着色 6 2" xfId="1013"/>
    <cellStyle name="40% - 着色 6 2 2" xfId="1014"/>
    <cellStyle name="40% - 着色 6 2 2 2" xfId="1015"/>
    <cellStyle name="40% - 着色 6 2 3" xfId="1016"/>
    <cellStyle name="40% - 着色 6 3 2" xfId="1017"/>
    <cellStyle name="40% - 着色 6 3 2 2" xfId="1018"/>
    <cellStyle name="40% - 着色 6 3 3" xfId="1019"/>
    <cellStyle name="40% - 着色 6 4" xfId="1020"/>
    <cellStyle name="差_1003牟定县" xfId="1021"/>
    <cellStyle name="60% - Accent1 2" xfId="1022"/>
    <cellStyle name="差_1003牟定县_十三五 商贸服务业重大项目2015-2-5" xfId="1023"/>
    <cellStyle name="60% - Accent2" xfId="1024"/>
    <cellStyle name="60% - Accent2 2" xfId="1025"/>
    <cellStyle name="60% - Accent3" xfId="1026"/>
    <cellStyle name="60% - Accent3 2" xfId="1027"/>
    <cellStyle name="60% - Accent4 2" xfId="1028"/>
    <cellStyle name="强调文字颜色 4 2" xfId="1029"/>
    <cellStyle name="60% - Accent5" xfId="1030"/>
    <cellStyle name="强调文字颜色 4 2 2" xfId="1031"/>
    <cellStyle name="60% - Accent5 2" xfId="1032"/>
    <cellStyle name="强调文字颜色 4 3" xfId="1033"/>
    <cellStyle name="60% - Accent6" xfId="1034"/>
    <cellStyle name="强调文字颜色 4 3 2" xfId="1035"/>
    <cellStyle name="60% - Accent6 2" xfId="1036"/>
    <cellStyle name="60% - 强调文字颜色 1 11" xfId="1037"/>
    <cellStyle name="60% - 强调文字颜色 1 12" xfId="1038"/>
    <cellStyle name="60% - 强调文字颜色 1 13" xfId="1039"/>
    <cellStyle name="60% - 强调文字颜色 1 14" xfId="1040"/>
    <cellStyle name="60% - 强调文字颜色 1 15" xfId="1041"/>
    <cellStyle name="60% - 着色 3 2 2" xfId="1042"/>
    <cellStyle name="60% - 强调文字颜色 1 16" xfId="1043"/>
    <cellStyle name="60% - 着色 3 2 3" xfId="1044"/>
    <cellStyle name="60% - 强调文字颜色 1 17" xfId="1045"/>
    <cellStyle name="60% - 强调文字颜色 1 18" xfId="1046"/>
    <cellStyle name="60% - 强调文字颜色 1 2" xfId="1047"/>
    <cellStyle name="60% - 强调文字颜色 1 2 2" xfId="1048"/>
    <cellStyle name="60% - 强调文字颜色 1 2 3" xfId="1049"/>
    <cellStyle name="60% - 强调文字颜色 1 2 4" xfId="1050"/>
    <cellStyle name="60% - 强调文字颜色 1 3" xfId="1051"/>
    <cellStyle name="常规 2 18" xfId="1052"/>
    <cellStyle name="差_奖励补助测算7.25 (version 1) (version 1)_十三五 商贸服务业重大项目2015-2-5" xfId="1053"/>
    <cellStyle name="60% - 强调文字颜色 1 3 2" xfId="1054"/>
    <cellStyle name="常规 2 19" xfId="1055"/>
    <cellStyle name="60% - 强调文字颜色 1 3 3" xfId="1056"/>
    <cellStyle name="60% - 强调文字颜色 1 4" xfId="1057"/>
    <cellStyle name="输入 13" xfId="1058"/>
    <cellStyle name="60% - 强调文字颜色 1 4 2" xfId="1059"/>
    <cellStyle name="好_奖励补助测算7.25_十三五 商贸服务业重大项目2015-2-5" xfId="1060"/>
    <cellStyle name="60% - 强调文字颜色 1 4 2 2" xfId="1061"/>
    <cellStyle name="输入 14" xfId="1062"/>
    <cellStyle name="60% - 强调文字颜色 1 4 3" xfId="1063"/>
    <cellStyle name="60% - 强调文字颜色 1 5 2" xfId="1064"/>
    <cellStyle name="60% - 强调文字颜色 1 6" xfId="1065"/>
    <cellStyle name="60% - 强调文字颜色 1 7" xfId="1066"/>
    <cellStyle name="60% - 强调文字颜色 1 8" xfId="1067"/>
    <cellStyle name="60% - 强调文字颜色 1 9" xfId="1068"/>
    <cellStyle name="60% - 强调文字颜色 2 10" xfId="1069"/>
    <cellStyle name="60% - 强调文字颜色 2 2" xfId="1070"/>
    <cellStyle name="60% - 强调文字颜色 2 2 2" xfId="1071"/>
    <cellStyle name="输入 6 2" xfId="1072"/>
    <cellStyle name="60% - 强调文字颜色 2 2 3" xfId="1073"/>
    <cellStyle name="输入 6 3" xfId="1074"/>
    <cellStyle name="输入 5 2 2" xfId="1075"/>
    <cellStyle name="60% - 强调文字颜色 2 2 4" xfId="1076"/>
    <cellStyle name="注释 2" xfId="1077"/>
    <cellStyle name="60% - 强调文字颜色 2 3 2" xfId="1078"/>
    <cellStyle name="注释 3" xfId="1079"/>
    <cellStyle name="输入 7 2" xfId="1080"/>
    <cellStyle name="60% - 强调文字颜色 2 3 3" xfId="1081"/>
    <cellStyle name="60% - 强调文字颜色 2 4" xfId="1082"/>
    <cellStyle name="强调文字颜色 5 16" xfId="1083"/>
    <cellStyle name="60% - 强调文字颜色 2 4 2" xfId="1084"/>
    <cellStyle name="60% - 强调文字颜色 2 4 2 2" xfId="1085"/>
    <cellStyle name="输入 8 2" xfId="1086"/>
    <cellStyle name="强调文字颜色 5 17" xfId="1087"/>
    <cellStyle name="60% - 强调文字颜色 2 4 3" xfId="1088"/>
    <cellStyle name="60% - 强调文字颜色 2 5" xfId="1089"/>
    <cellStyle name="60% - 强调文字颜色 2 5 2" xfId="1090"/>
    <cellStyle name="60% - 强调文字颜色 2 6" xfId="1091"/>
    <cellStyle name="60% - 强调文字颜色 2 7" xfId="1092"/>
    <cellStyle name="60% - 强调文字颜色 2 8" xfId="1093"/>
    <cellStyle name="60% - 强调文字颜色 2 9" xfId="1094"/>
    <cellStyle name="60% - 强调文字颜色 3 2" xfId="1095"/>
    <cellStyle name="60% - 强调文字颜色 3 2 2" xfId="1096"/>
    <cellStyle name="60% - 强调文字颜色 3 2 3" xfId="1097"/>
    <cellStyle name="输入 6 2 2" xfId="1098"/>
    <cellStyle name="60% - 强调文字颜色 3 2 4" xfId="1099"/>
    <cellStyle name="60% - 强调文字颜色 3 3" xfId="1100"/>
    <cellStyle name="60% - 强调文字颜色 3 3 2" xfId="1101"/>
    <cellStyle name="60% - 强调文字颜色 3 3 3" xfId="1102"/>
    <cellStyle name="60% - 强调文字颜色 3 4" xfId="1103"/>
    <cellStyle name="60% - 强调文字颜色 3 4 2" xfId="1104"/>
    <cellStyle name="60% - 强调文字颜色 3 4 2 2" xfId="1105"/>
    <cellStyle name="60% - 强调文字颜色 3 4 3" xfId="1106"/>
    <cellStyle name="好_2007年政法部门业务指标_十三五 商贸服务业重大项目2015-2-5" xfId="1107"/>
    <cellStyle name="60% - 强调文字颜色 3 5" xfId="1108"/>
    <cellStyle name="60% - 强调文字颜色 3 5 2" xfId="1109"/>
    <cellStyle name="60% - 强调文字颜色 3 6" xfId="1110"/>
    <cellStyle name="60% - 强调文字颜色 3 7" xfId="1111"/>
    <cellStyle name="60% - 强调文字颜色 3 8" xfId="1112"/>
    <cellStyle name="60% - 强调文字颜色 3 9" xfId="1113"/>
    <cellStyle name="强调文字颜色 1 2 2" xfId="1114"/>
    <cellStyle name="好_云南省2008年转移支付测算——州市本级考核部分及政策性测算_十三五 商贸服务业重大项目2015-2-5" xfId="1115"/>
    <cellStyle name="60% - 强调文字颜色 4 10" xfId="1116"/>
    <cellStyle name="60% - 强调文字颜色 4 2" xfId="1117"/>
    <cellStyle name="60% - 强调文字颜色 4 3" xfId="1118"/>
    <cellStyle name="常规 20" xfId="1119"/>
    <cellStyle name="常规 15" xfId="1120"/>
    <cellStyle name="60% - 强调文字颜色 4 3 2" xfId="1121"/>
    <cellStyle name="常规 21" xfId="1122"/>
    <cellStyle name="常规 16" xfId="1123"/>
    <cellStyle name="60% - 强调文字颜色 4 3 3" xfId="1124"/>
    <cellStyle name="60% - 强调文字颜色 4 4" xfId="1125"/>
    <cellStyle name="常规 65" xfId="1126"/>
    <cellStyle name="60% - 强调文字颜色 4 4 2" xfId="1127"/>
    <cellStyle name="常规 66" xfId="1128"/>
    <cellStyle name="60% - 强调文字颜色 4 4 3" xfId="1129"/>
    <cellStyle name="60% - 强调文字颜色 4 5" xfId="1130"/>
    <cellStyle name="60% - 强调文字颜色 4 5 2" xfId="1131"/>
    <cellStyle name="60% - 强调文字颜色 4 6" xfId="1132"/>
    <cellStyle name="60% - 强调文字颜色 4 7" xfId="1133"/>
    <cellStyle name="60% - 强调文字颜色 4 8" xfId="1134"/>
    <cellStyle name="60% - 强调文字颜色 4 9" xfId="1135"/>
    <cellStyle name="60% - 着色 6 2 2" xfId="1136"/>
    <cellStyle name="60% - 强调文字颜色 5 2" xfId="1137"/>
    <cellStyle name="60% - 强调文字颜色 5 2 2" xfId="1138"/>
    <cellStyle name="60% - 强调文字颜色 5 2 3" xfId="1139"/>
    <cellStyle name="60% - 强调文字颜色 5 2 4" xfId="1140"/>
    <cellStyle name="60% - 着色 6 2 3" xfId="1141"/>
    <cellStyle name="60% - 强调文字颜色 5 3" xfId="1142"/>
    <cellStyle name="60% - 强调文字颜色 5 3 2" xfId="1143"/>
    <cellStyle name="60% - 强调文字颜色 5 3 3" xfId="1144"/>
    <cellStyle name="60% - 强调文字颜色 5 4" xfId="1145"/>
    <cellStyle name="60% - 强调文字颜色 5 4 2" xfId="1146"/>
    <cellStyle name="60% - 强调文字颜色 5 4 2 2" xfId="1147"/>
    <cellStyle name="60% - 强调文字颜色 5 4 3" xfId="1148"/>
    <cellStyle name="60% - 强调文字颜色 5 5" xfId="1149"/>
    <cellStyle name="60% - 强调文字颜色 5 5 2" xfId="1150"/>
    <cellStyle name="60% - 强调文字颜色 5 6" xfId="1151"/>
    <cellStyle name="60% - 强调文字颜色 5 7" xfId="1152"/>
    <cellStyle name="60% - 强调文字颜色 5 8" xfId="1153"/>
    <cellStyle name="60% - 强调文字颜色 5 9" xfId="1154"/>
    <cellStyle name="60% - 强调文字颜色 6 10" xfId="1155"/>
    <cellStyle name="60% - 着色 6 3 2" xfId="1156"/>
    <cellStyle name="60% - 强调文字颜色 6 2" xfId="1157"/>
    <cellStyle name="60% - 着色 6 3 2 2" xfId="1158"/>
    <cellStyle name="60% - 强调文字颜色 6 2 2" xfId="1159"/>
    <cellStyle name="60% - 强调文字颜色 6 2 3" xfId="1160"/>
    <cellStyle name="60% - 强调文字颜色 6 2 4" xfId="1161"/>
    <cellStyle name="60% - 着色 6 3 3" xfId="1162"/>
    <cellStyle name="60% - 强调文字颜色 6 3" xfId="1163"/>
    <cellStyle name="日期" xfId="1164"/>
    <cellStyle name="差_奖励补助测算5.23新" xfId="1165"/>
    <cellStyle name="60% - 强调文字颜色 6 3 2" xfId="1166"/>
    <cellStyle name="60% - 强调文字颜色 6 3 3" xfId="1167"/>
    <cellStyle name="60% - 强调文字颜色 6 4" xfId="1168"/>
    <cellStyle name="60% - 强调文字颜色 6 4 2" xfId="1169"/>
    <cellStyle name="差_2006年水利统计指标统计表_十三五 商贸服务业重大项目2015-2-5" xfId="1170"/>
    <cellStyle name="60% - 强调文字颜色 6 4 2 2" xfId="1171"/>
    <cellStyle name="60% - 强调文字颜色 6 4 3" xfId="1172"/>
    <cellStyle name="60% - 强调文字颜色 6 5" xfId="1173"/>
    <cellStyle name="公司标准表" xfId="1174"/>
    <cellStyle name="常规 3 2 4 2 2" xfId="1175"/>
    <cellStyle name="60% - 强调文字颜色 6 6" xfId="1176"/>
    <cellStyle name="60% - 强调文字颜色 6 7" xfId="1177"/>
    <cellStyle name="60% - 强调文字颜色 6 8" xfId="1178"/>
    <cellStyle name="60% - 强调文字颜色 6 9" xfId="1179"/>
    <cellStyle name="60% - 着色 1" xfId="1180"/>
    <cellStyle name="60% - 着色 1 2" xfId="1181"/>
    <cellStyle name="gcd 5" xfId="1182"/>
    <cellStyle name="60% - 着色 1 2 2" xfId="1183"/>
    <cellStyle name="输出 5 2" xfId="1184"/>
    <cellStyle name="gcd 6" xfId="1185"/>
    <cellStyle name="60% - 着色 1 2 3" xfId="1186"/>
    <cellStyle name="60% - 着色 1 3" xfId="1187"/>
    <cellStyle name="强调文字颜色 5 2 4" xfId="1188"/>
    <cellStyle name="标题 4 10" xfId="1189"/>
    <cellStyle name="60% - 着色 1 3 2" xfId="1190"/>
    <cellStyle name="60% - 着色 1 3 2 2" xfId="1191"/>
    <cellStyle name="输出 6 2" xfId="1192"/>
    <cellStyle name="好_云南农村义务教育统计表_十三五 商贸服务业重大项目2015-2-5" xfId="1193"/>
    <cellStyle name="标题 4 11" xfId="1194"/>
    <cellStyle name="60% - 着色 1 3 3" xfId="1195"/>
    <cellStyle name="标题 4 6 2" xfId="1196"/>
    <cellStyle name="60% - 着色 1 4" xfId="1197"/>
    <cellStyle name="60% - 着色 2" xfId="1198"/>
    <cellStyle name="60% - 着色 2 2" xfId="1199"/>
    <cellStyle name="常规 3 10" xfId="1200"/>
    <cellStyle name="60% - 着色 2 2 2" xfId="1201"/>
    <cellStyle name="常规 3 11" xfId="1202"/>
    <cellStyle name="60% - 着色 2 2 3" xfId="1203"/>
    <cellStyle name="60% - 着色 2 3" xfId="1204"/>
    <cellStyle name="强调文字颜色 6 2 4" xfId="1205"/>
    <cellStyle name="好_2009年一般性转移支付标准工资_地方配套按人均增幅控制8.31（调整结案率后）xl_十三五 商贸服务业重大项目2015-2-5" xfId="1206"/>
    <cellStyle name="60% - 着色 2 3 2" xfId="1207"/>
    <cellStyle name="60% - 着色 2 3 2 2" xfId="1208"/>
    <cellStyle name="60% - 着色 2 3 3" xfId="1209"/>
    <cellStyle name="标题 4 7 2" xfId="1210"/>
    <cellStyle name="60% - 着色 2 4" xfId="1211"/>
    <cellStyle name="60% - 着色 3" xfId="1212"/>
    <cellStyle name="Moneda_96 Risk" xfId="1213"/>
    <cellStyle name="60% - 着色 3 2" xfId="1214"/>
    <cellStyle name="60% - 着色 3 3" xfId="1215"/>
    <cellStyle name="60% - 着色 3 3 2" xfId="1216"/>
    <cellStyle name="60% - 着色 3 3 3" xfId="1217"/>
    <cellStyle name="计算 10" xfId="1218"/>
    <cellStyle name="标题 4 8 2" xfId="1219"/>
    <cellStyle name="60% - 着色 3 4" xfId="1220"/>
    <cellStyle name="60% - 着色 4" xfId="1221"/>
    <cellStyle name="60% - 着色 4 2" xfId="1222"/>
    <cellStyle name="60% - 着色 4 3" xfId="1223"/>
    <cellStyle name="60% - 着色 4 3 2" xfId="1224"/>
    <cellStyle name="强调文字颜色 4 13" xfId="1225"/>
    <cellStyle name="汇总 12" xfId="1226"/>
    <cellStyle name="60% - 着色 4 3 2 2" xfId="1227"/>
    <cellStyle name="60% - 着色 4 3 3" xfId="1228"/>
    <cellStyle name="着色 4 2 2" xfId="1229"/>
    <cellStyle name="60% - 着色 4 4" xfId="1230"/>
    <cellStyle name="60% - 着色 5" xfId="1231"/>
    <cellStyle name="输出 17" xfId="1232"/>
    <cellStyle name="Comma  - Style6" xfId="1233"/>
    <cellStyle name="60% - 着色 5 2" xfId="1234"/>
    <cellStyle name="60% - 着色 5 2 2" xfId="1235"/>
    <cellStyle name="60% - 着色 5 2 3" xfId="1236"/>
    <cellStyle name="60% - 着色 5 3 2" xfId="1237"/>
    <cellStyle name="60% - 着色 5 3 2 2" xfId="1238"/>
    <cellStyle name="60% - 着色 5 3 3" xfId="1239"/>
    <cellStyle name="着色 4 3 2" xfId="1240"/>
    <cellStyle name="Comma  - Style8" xfId="1241"/>
    <cellStyle name="60% - 着色 5 4" xfId="1242"/>
    <cellStyle name="60% - 着色 6" xfId="1243"/>
    <cellStyle name="60% - 着色 6 4" xfId="1244"/>
    <cellStyle name="6mal" xfId="1245"/>
    <cellStyle name="好_2007年检察院案件数_十三五 商贸服务业重大项目2015-2-5" xfId="1246"/>
    <cellStyle name="Accent1" xfId="1247"/>
    <cellStyle name="强调文字颜色 2 4 2" xfId="1248"/>
    <cellStyle name="差_2006年基础数据" xfId="1249"/>
    <cellStyle name="Accent1 - 40%" xfId="1250"/>
    <cellStyle name="Accent1 - 60%" xfId="1251"/>
    <cellStyle name="Accent1 2" xfId="1252"/>
    <cellStyle name="常规 3 5 2 2" xfId="1253"/>
    <cellStyle name="Accent2" xfId="1254"/>
    <cellStyle name="常规 3 2 3" xfId="1255"/>
    <cellStyle name="Accent2 - 20%" xfId="1256"/>
    <cellStyle name="常规 3 6 3" xfId="1257"/>
    <cellStyle name="Accent2 - 60%" xfId="1258"/>
    <cellStyle name="常规 3 5 2 2 2" xfId="1259"/>
    <cellStyle name="Accent2 2" xfId="1260"/>
    <cellStyle name="注释 6 2 2" xfId="1261"/>
    <cellStyle name="Accent2_公安安全支出补充表5.14" xfId="1262"/>
    <cellStyle name="强调文字颜色 6 4 2" xfId="1263"/>
    <cellStyle name="常规 3 5 2 3" xfId="1264"/>
    <cellStyle name="常规 10 8" xfId="1265"/>
    <cellStyle name="差_2007年检察院案件数" xfId="1266"/>
    <cellStyle name="Accent3" xfId="1267"/>
    <cellStyle name="Accent3 - 20%" xfId="1268"/>
    <cellStyle name="Accent3 - 40%" xfId="1269"/>
    <cellStyle name="强调文字颜色 6 4 2 2" xfId="1270"/>
    <cellStyle name="常规 3 5 2 3 2" xfId="1271"/>
    <cellStyle name="标题 1 12" xfId="1272"/>
    <cellStyle name="Accent3 2" xfId="1273"/>
    <cellStyle name="标题 4 3 3" xfId="1274"/>
    <cellStyle name="Accent3_公安安全支出补充表5.14" xfId="1275"/>
    <cellStyle name="强调文字颜色 6 4 3" xfId="1276"/>
    <cellStyle name="常规 3 5 2 4" xfId="1277"/>
    <cellStyle name="Accent4" xfId="1278"/>
    <cellStyle name="标题 10 2" xfId="1279"/>
    <cellStyle name="Accent4 - 20%" xfId="1280"/>
    <cellStyle name="Accent4 - 40%" xfId="1281"/>
    <cellStyle name="适中 14" xfId="1282"/>
    <cellStyle name="Accent4 2" xfId="1283"/>
    <cellStyle name="Accent4_公安安全支出补充表5.14" xfId="1284"/>
    <cellStyle name="Accent5" xfId="1285"/>
    <cellStyle name="Accent5 - 20%" xfId="1286"/>
    <cellStyle name="Accent5 - 40%" xfId="1287"/>
    <cellStyle name="Accent5 - 60%" xfId="1288"/>
    <cellStyle name="Accent5 2" xfId="1289"/>
    <cellStyle name="Accent5_公安安全支出补充表5.14" xfId="1290"/>
    <cellStyle name="Accent6" xfId="1291"/>
    <cellStyle name="汇总 6 2 2" xfId="1292"/>
    <cellStyle name="常规 10 2 3 2" xfId="1293"/>
    <cellStyle name="Accent6 - 20%" xfId="1294"/>
    <cellStyle name="Accent6 - 40%" xfId="1295"/>
    <cellStyle name="Accent6 - 60%" xfId="1296"/>
    <cellStyle name="Accent6 2" xfId="1297"/>
    <cellStyle name="注释 11" xfId="1298"/>
    <cellStyle name="好 12" xfId="1299"/>
    <cellStyle name="常规 4" xfId="1300"/>
    <cellStyle name="Accent6_公安安全支出补充表5.14" xfId="1301"/>
    <cellStyle name="args.style" xfId="1302"/>
    <cellStyle name="Bad" xfId="1303"/>
    <cellStyle name="常规 11 3" xfId="1304"/>
    <cellStyle name="Bad 2" xfId="1305"/>
    <cellStyle name="输出 8 2" xfId="1306"/>
    <cellStyle name="Calc Currency (0)" xfId="1307"/>
    <cellStyle name="ColLevel_0" xfId="1308"/>
    <cellStyle name="Calc Currency (0) 2" xfId="1309"/>
    <cellStyle name="Calc Currency (0)_Book1" xfId="1310"/>
    <cellStyle name="Calculation" xfId="1311"/>
    <cellStyle name="Calculation 2" xfId="1312"/>
    <cellStyle name="常规 2 15 2 4 2" xfId="1313"/>
    <cellStyle name="Check Cell 2" xfId="1314"/>
    <cellStyle name="Col Heads" xfId="1315"/>
    <cellStyle name="标题 2 2" xfId="1316"/>
    <cellStyle name="Column_Title" xfId="1317"/>
    <cellStyle name="输出 12" xfId="1318"/>
    <cellStyle name="Comma  - Style1" xfId="1319"/>
    <cellStyle name="输出 13" xfId="1320"/>
    <cellStyle name="Comma  - Style2" xfId="1321"/>
    <cellStyle name="输出 14" xfId="1322"/>
    <cellStyle name="Comma  - Style3" xfId="1323"/>
    <cellStyle name="输出 15" xfId="1324"/>
    <cellStyle name="Comma  - Style4" xfId="1325"/>
    <cellStyle name="输出 16" xfId="1326"/>
    <cellStyle name="Comma  - Style5" xfId="1327"/>
    <cellStyle name="常规 3 6" xfId="1328"/>
    <cellStyle name="Comma [0]" xfId="1329"/>
    <cellStyle name="통화_BOILER-CO1" xfId="1330"/>
    <cellStyle name="comma zerodec" xfId="1331"/>
    <cellStyle name="Comma[2]" xfId="1332"/>
    <cellStyle name="Comma_!!!GO" xfId="1333"/>
    <cellStyle name="差_2009年一般性转移支付标准工资_~5676413" xfId="1334"/>
    <cellStyle name="Copied" xfId="1335"/>
    <cellStyle name="COST1" xfId="1336"/>
    <cellStyle name="常规 42 5" xfId="1337"/>
    <cellStyle name="Currency [0]" xfId="1338"/>
    <cellStyle name="常规 3 10 3 2" xfId="1339"/>
    <cellStyle name="Currency$[2]" xfId="1340"/>
    <cellStyle name="Currency,0" xfId="1341"/>
    <cellStyle name="Currency,2" xfId="1342"/>
    <cellStyle name="Dollar (zero dec)" xfId="1343"/>
    <cellStyle name="Entered" xfId="1344"/>
    <cellStyle name="好 2" xfId="1345"/>
    <cellStyle name="entry box" xfId="1346"/>
    <cellStyle name="标题 4 5 2 2" xfId="1347"/>
    <cellStyle name="Explanatory Text" xfId="1348"/>
    <cellStyle name="Explanatory Text 2" xfId="1349"/>
    <cellStyle name="EY House" xfId="1350"/>
    <cellStyle name="Fixed" xfId="1351"/>
    <cellStyle name="着色 2 3 3" xfId="1352"/>
    <cellStyle name="gcd" xfId="1353"/>
    <cellStyle name="gcd 10" xfId="1354"/>
    <cellStyle name="gcd 11" xfId="1355"/>
    <cellStyle name="差_Book1_4" xfId="1356"/>
    <cellStyle name="gcd 2" xfId="1357"/>
    <cellStyle name="gcd 2 2" xfId="1358"/>
    <cellStyle name="gcd 2 2 2" xfId="1359"/>
    <cellStyle name="gcd 2 3" xfId="1360"/>
    <cellStyle name="gcd 2 4" xfId="1361"/>
    <cellStyle name="gcd 3" xfId="1362"/>
    <cellStyle name="gcd 3 2" xfId="1363"/>
    <cellStyle name="gcd 3 2 2" xfId="1364"/>
    <cellStyle name="gcd 3 3" xfId="1365"/>
    <cellStyle name="gcd 4" xfId="1366"/>
    <cellStyle name="gcd 4 2" xfId="1367"/>
    <cellStyle name="gcd 4 2 2" xfId="1368"/>
    <cellStyle name="gcd 4 3 2" xfId="1369"/>
    <cellStyle name="gcd 4 4" xfId="1370"/>
    <cellStyle name="gcd 5 2" xfId="1371"/>
    <cellStyle name="gcd 5 2 2" xfId="1372"/>
    <cellStyle name="gcd 5 3" xfId="1373"/>
    <cellStyle name="gcd 5 3 2" xfId="1374"/>
    <cellStyle name="gcd 5 4" xfId="1375"/>
    <cellStyle name="输出 5 2 2" xfId="1376"/>
    <cellStyle name="gcd 6 2" xfId="1377"/>
    <cellStyle name="gcd 6 2 2" xfId="1378"/>
    <cellStyle name="资产" xfId="1379"/>
    <cellStyle name="gcd 6 3" xfId="1380"/>
    <cellStyle name="常规 4 10" xfId="1381"/>
    <cellStyle name="gcd 6 3 2" xfId="1382"/>
    <cellStyle name="gcd 6 4" xfId="1383"/>
    <cellStyle name="输出 5 3" xfId="1384"/>
    <cellStyle name="gcd 7" xfId="1385"/>
    <cellStyle name="计算 12" xfId="1386"/>
    <cellStyle name="gcd 7 2" xfId="1387"/>
    <cellStyle name="gcd 8" xfId="1388"/>
    <cellStyle name="gcd 8 3" xfId="1389"/>
    <cellStyle name="gcd 9" xfId="1390"/>
    <cellStyle name="常规 10" xfId="1391"/>
    <cellStyle name="Good" xfId="1392"/>
    <cellStyle name="Grey" xfId="1393"/>
    <cellStyle name="强调文字颜色 5 2 2" xfId="1394"/>
    <cellStyle name="Header1" xfId="1395"/>
    <cellStyle name="强调文字颜色 5 2 3" xfId="1396"/>
    <cellStyle name="Header2" xfId="1397"/>
    <cellStyle name="Heading" xfId="1398"/>
    <cellStyle name="注释 9 2" xfId="1399"/>
    <cellStyle name="计算 9" xfId="1400"/>
    <cellStyle name="Heading 1" xfId="1401"/>
    <cellStyle name="Heading 1 2" xfId="1402"/>
    <cellStyle name="Heading 2" xfId="1403"/>
    <cellStyle name="Heading 2 2" xfId="1404"/>
    <cellStyle name="Heading 3" xfId="1405"/>
    <cellStyle name="Heading 4 2" xfId="1406"/>
    <cellStyle name="警告文本 15" xfId="1407"/>
    <cellStyle name="Heading1" xfId="1408"/>
    <cellStyle name="警告文本 16" xfId="1409"/>
    <cellStyle name="HEADING2" xfId="1410"/>
    <cellStyle name="Input" xfId="1411"/>
    <cellStyle name="Input [yellow]" xfId="1412"/>
    <cellStyle name="Input 2" xfId="1413"/>
    <cellStyle name="Input Cells" xfId="1414"/>
    <cellStyle name="Input Cells_Book1" xfId="1415"/>
    <cellStyle name="KPMG Heading 1" xfId="1416"/>
    <cellStyle name="KPMG Heading 2" xfId="1417"/>
    <cellStyle name="KPMG Heading 3" xfId="1418"/>
    <cellStyle name="好_奖励补助测算7.25 (version 1) (version 1)" xfId="1419"/>
    <cellStyle name="KPMG Heading 4" xfId="1420"/>
    <cellStyle name="KPMG Normal" xfId="1421"/>
    <cellStyle name="KPMG Normal Text" xfId="1422"/>
    <cellStyle name="Linked Cells" xfId="1423"/>
    <cellStyle name="Linked Cells 2" xfId="1424"/>
    <cellStyle name="Millares [0]_96 Risk" xfId="1425"/>
    <cellStyle name="常规 2 2 2 2" xfId="1426"/>
    <cellStyle name="Millares_96 Risk" xfId="1427"/>
    <cellStyle name="Milliers [0]_!!!GO" xfId="1428"/>
    <cellStyle name="Milliers_!!!GO" xfId="1429"/>
    <cellStyle name="Model" xfId="1430"/>
    <cellStyle name="Moneda [0]_96 Risk" xfId="1431"/>
    <cellStyle name="Monétaire [0]_!!!GO" xfId="1432"/>
    <cellStyle name="Monétaire_!!!GO" xfId="1433"/>
    <cellStyle name="Mon閠aire_!!!GO" xfId="1434"/>
    <cellStyle name="Neutral 2" xfId="1435"/>
    <cellStyle name="New Times Roman" xfId="1436"/>
    <cellStyle name="Norma,_laroux_4_营业在建 (2)_E21" xfId="1437"/>
    <cellStyle name="好_历年教师人数" xfId="1438"/>
    <cellStyle name="Normal_!!!GO" xfId="1439"/>
    <cellStyle name="好_2012年市绩效考评指标体系初步框架(3.6)_十三五 商贸服务业重大项目2015-2-5" xfId="1440"/>
    <cellStyle name="Normalny_Arkusz1" xfId="1441"/>
    <cellStyle name="Note" xfId="1442"/>
    <cellStyle name="计算 17" xfId="1443"/>
    <cellStyle name="Pourcentage_pldt" xfId="1444"/>
    <cellStyle name="Note 2" xfId="1445"/>
    <cellStyle name="Output" xfId="1446"/>
    <cellStyle name="Output 2" xfId="1447"/>
    <cellStyle name="Percent [0%]" xfId="1448"/>
    <cellStyle name="Percent [0.00%]" xfId="1449"/>
    <cellStyle name="Percent [2]" xfId="1450"/>
    <cellStyle name="Percent[0]" xfId="1451"/>
    <cellStyle name="常规 42 3" xfId="1452"/>
    <cellStyle name="Percent_!!!GO" xfId="1453"/>
    <cellStyle name="pricing" xfId="1454"/>
    <cellStyle name="常规 3 8 2" xfId="1455"/>
    <cellStyle name="PSChar" xfId="1456"/>
    <cellStyle name="PSDec" xfId="1457"/>
    <cellStyle name="PSHeading" xfId="1458"/>
    <cellStyle name="PSInt" xfId="1459"/>
    <cellStyle name="PSSpacer" xfId="1460"/>
    <cellStyle name="RevList" xfId="1461"/>
    <cellStyle name="RevList 2" xfId="1462"/>
    <cellStyle name="RevList_十三五 商贸服务业重大项目2015-2-5" xfId="1463"/>
    <cellStyle name="差_2008年县级公安保障标准落实奖励经费分配测算" xfId="1464"/>
    <cellStyle name="RowLevel_0" xfId="1465"/>
    <cellStyle name="sstot" xfId="1466"/>
    <cellStyle name="Standard_AREAS" xfId="1467"/>
    <cellStyle name="注释 4 3" xfId="1468"/>
    <cellStyle name="常规 23" xfId="1469"/>
    <cellStyle name="常规 18" xfId="1470"/>
    <cellStyle name="style" xfId="1471"/>
    <cellStyle name="style1" xfId="1472"/>
    <cellStyle name="Subtotal" xfId="1473"/>
    <cellStyle name="好_检验表" xfId="1474"/>
    <cellStyle name="t" xfId="1475"/>
    <cellStyle name="常规 2 3 4" xfId="1476"/>
    <cellStyle name="t_HVAC Equipment (3)" xfId="1477"/>
    <cellStyle name="Thousands" xfId="1478"/>
    <cellStyle name="常规 3 3 4" xfId="1479"/>
    <cellStyle name="Title" xfId="1480"/>
    <cellStyle name="Title 2" xfId="1481"/>
    <cellStyle name="Total" xfId="1482"/>
    <cellStyle name="Total 2" xfId="1483"/>
    <cellStyle name="Unprotect" xfId="1484"/>
    <cellStyle name="Warning Text" xfId="1485"/>
    <cellStyle name="输出 8" xfId="1486"/>
    <cellStyle name="Warning Text 2" xfId="1487"/>
    <cellStyle name="检查单元格 6 3" xfId="1488"/>
    <cellStyle name="百分比 2" xfId="1489"/>
    <cellStyle name="百分比 2 2" xfId="1490"/>
    <cellStyle name="百分比 2 2 2" xfId="1491"/>
    <cellStyle name="百分比 2 2 3" xfId="1492"/>
    <cellStyle name="百分比 2 3" xfId="1493"/>
    <cellStyle name="常规_Sheet3" xfId="1494"/>
    <cellStyle name="百分比 2 3 2" xfId="1495"/>
    <cellStyle name="百分比 2 4" xfId="1496"/>
    <cellStyle name="差_2006年在职人员情况_十三五 商贸服务业重大项目2015-2-5" xfId="1497"/>
    <cellStyle name="百分比 2 4 2" xfId="1498"/>
    <cellStyle name="百分比 2 5" xfId="1499"/>
    <cellStyle name="百分比 2 5 2" xfId="1500"/>
    <cellStyle name="常规 15 2" xfId="1501"/>
    <cellStyle name="百分比 2 6" xfId="1502"/>
    <cellStyle name="常规 15 3" xfId="1503"/>
    <cellStyle name="百分比 2 7" xfId="1504"/>
    <cellStyle name="百分比 3" xfId="1505"/>
    <cellStyle name="百分比 3 2" xfId="1506"/>
    <cellStyle name="百分比 3 3" xfId="1507"/>
    <cellStyle name="百分比 4" xfId="1508"/>
    <cellStyle name="百分比 4 2" xfId="1509"/>
    <cellStyle name="百分比 4_Book1" xfId="1510"/>
    <cellStyle name="百分比 5" xfId="1511"/>
    <cellStyle name="百分比 5 2" xfId="1512"/>
    <cellStyle name="百分比 6" xfId="1513"/>
    <cellStyle name="百分比 6 2" xfId="1514"/>
    <cellStyle name="百分比 7" xfId="1515"/>
    <cellStyle name="捠壿_Region Orders (2)" xfId="1516"/>
    <cellStyle name="编号" xfId="1517"/>
    <cellStyle name="标题 1 10" xfId="1518"/>
    <cellStyle name="标题 1 11" xfId="1519"/>
    <cellStyle name="标题 1 13" xfId="1520"/>
    <cellStyle name="标题 1 14" xfId="1521"/>
    <cellStyle name="差_2008云南省分县市中小学教职工统计表（教育厅提供）_十三五 商贸服务业重大项目2015-2-5" xfId="1522"/>
    <cellStyle name="标题 1 15" xfId="1523"/>
    <cellStyle name="标题 1 16" xfId="1524"/>
    <cellStyle name="标题 1 17" xfId="1525"/>
    <cellStyle name="标题 1 2" xfId="1526"/>
    <cellStyle name="标题 1 2 2" xfId="1527"/>
    <cellStyle name="标题 1 2 3" xfId="1528"/>
    <cellStyle name="标题 1 2 4" xfId="1529"/>
    <cellStyle name="标题 1 3 2" xfId="1530"/>
    <cellStyle name="着色 1 3 2 2" xfId="1531"/>
    <cellStyle name="标题 1 3 3" xfId="1532"/>
    <cellStyle name="标题 1 4" xfId="1533"/>
    <cellStyle name="标题 1 4 2" xfId="1534"/>
    <cellStyle name="标题 1 5" xfId="1535"/>
    <cellStyle name="解释性文本 2" xfId="1536"/>
    <cellStyle name="标题 1 5 2 2" xfId="1537"/>
    <cellStyle name="强调文字颜色 2 14" xfId="1538"/>
    <cellStyle name="标题 1 5 3" xfId="1539"/>
    <cellStyle name="标题 1 6" xfId="1540"/>
    <cellStyle name="标题 1 6 2" xfId="1541"/>
    <cellStyle name="标题 1 6 2 2" xfId="1542"/>
    <cellStyle name="标题 1 6 3" xfId="1543"/>
    <cellStyle name="标题 1 7" xfId="1544"/>
    <cellStyle name="标题 1 7 2" xfId="1545"/>
    <cellStyle name="标题 1 8" xfId="1546"/>
    <cellStyle name="标题 1 8 2" xfId="1547"/>
    <cellStyle name="着色 1 2" xfId="1548"/>
    <cellStyle name="标题 1 9" xfId="1549"/>
    <cellStyle name="标题 10" xfId="1550"/>
    <cellStyle name="好_县级公安机关公用经费标准奖励测算方案（定稿）" xfId="1551"/>
    <cellStyle name="标题 11" xfId="1552"/>
    <cellStyle name="标题 11 2" xfId="1553"/>
    <cellStyle name="标题 12" xfId="1554"/>
    <cellStyle name="标题 13" xfId="1555"/>
    <cellStyle name="好_财政支出对上级的依赖程度" xfId="1556"/>
    <cellStyle name="标题 14" xfId="1557"/>
    <cellStyle name="标题 20" xfId="1558"/>
    <cellStyle name="标题 15" xfId="1559"/>
    <cellStyle name="好 3 2" xfId="1560"/>
    <cellStyle name="标题 16" xfId="1561"/>
    <cellStyle name="标题 2 10" xfId="1562"/>
    <cellStyle name="标题 2 11" xfId="1563"/>
    <cellStyle name="标题 2 12" xfId="1564"/>
    <cellStyle name="标题 2 13" xfId="1565"/>
    <cellStyle name="标题 2 14" xfId="1566"/>
    <cellStyle name="标题 2 15" xfId="1567"/>
    <cellStyle name="标题 2 16" xfId="1568"/>
    <cellStyle name="标题 2 17" xfId="1569"/>
    <cellStyle name="标题 2 2 2" xfId="1570"/>
    <cellStyle name="标题 2 2 3" xfId="1571"/>
    <cellStyle name="标题 2 3" xfId="1572"/>
    <cellStyle name="标题 2 3 2" xfId="1573"/>
    <cellStyle name="标题 2 3 3" xfId="1574"/>
    <cellStyle name="标题 2 4" xfId="1575"/>
    <cellStyle name="标题 2 4 2" xfId="1576"/>
    <cellStyle name="标题 2 5" xfId="1577"/>
    <cellStyle name="标题 2 5 2" xfId="1578"/>
    <cellStyle name="标题 2 5 2 2" xfId="1579"/>
    <cellStyle name="标题 2 5 3" xfId="1580"/>
    <cellStyle name="标题 2 6 2" xfId="1581"/>
    <cellStyle name="标题 2 6 3" xfId="1582"/>
    <cellStyle name="标题 2 7" xfId="1583"/>
    <cellStyle name="检查单元格 5" xfId="1584"/>
    <cellStyle name="标题 2 7 2" xfId="1585"/>
    <cellStyle name="差_云南省2008年中小学教职工情况（教育厅提供20090101加工整理）_十三五 商贸服务业重大项目2015-2-5" xfId="1586"/>
    <cellStyle name="标题 2 8" xfId="1587"/>
    <cellStyle name="着色 2 2" xfId="1588"/>
    <cellStyle name="标题 2 9" xfId="1589"/>
    <cellStyle name="标题 3 10" xfId="1590"/>
    <cellStyle name="标题 3 11" xfId="1591"/>
    <cellStyle name="标题 3 12" xfId="1592"/>
    <cellStyle name="常规 3_Book1" xfId="1593"/>
    <cellStyle name="标题 3 13" xfId="1594"/>
    <cellStyle name="标题 3 14" xfId="1595"/>
    <cellStyle name="标题 3 15" xfId="1596"/>
    <cellStyle name="标题 3 16" xfId="1597"/>
    <cellStyle name="标题 3 17" xfId="1598"/>
    <cellStyle name="标题 3 2" xfId="1599"/>
    <cellStyle name="好 5" xfId="1600"/>
    <cellStyle name="标题 3 2 2" xfId="1601"/>
    <cellStyle name="好 6" xfId="1602"/>
    <cellStyle name="标题 3 2 3" xfId="1603"/>
    <cellStyle name="好 7" xfId="1604"/>
    <cellStyle name="标题 3 2 4" xfId="1605"/>
    <cellStyle name="标题 3 3" xfId="1606"/>
    <cellStyle name="分级显示列_1_Book1" xfId="1607"/>
    <cellStyle name="标题 3 3 2" xfId="1608"/>
    <cellStyle name="标题 3 3 3" xfId="1609"/>
    <cellStyle name="标题 3 4" xfId="1610"/>
    <cellStyle name="标题 3 4 2" xfId="1611"/>
    <cellStyle name="标题 3 5 2" xfId="1612"/>
    <cellStyle name="标题 3 5 2 2" xfId="1613"/>
    <cellStyle name="标题 3 5 3" xfId="1614"/>
    <cellStyle name="标题 3 6" xfId="1615"/>
    <cellStyle name="标题 3 6 2" xfId="1616"/>
    <cellStyle name="标题 3 6 2 2" xfId="1617"/>
    <cellStyle name="标题 3 6 3" xfId="1618"/>
    <cellStyle name="标题 3 7" xfId="1619"/>
    <cellStyle name="标题 3 7 2" xfId="1620"/>
    <cellStyle name="标题 3 8" xfId="1621"/>
    <cellStyle name="标题 3 8 2" xfId="1622"/>
    <cellStyle name="着色 3 2" xfId="1623"/>
    <cellStyle name="标题 3 9" xfId="1624"/>
    <cellStyle name="输出 6 3" xfId="1625"/>
    <cellStyle name="标题 4 12" xfId="1626"/>
    <cellStyle name="标题 4 13" xfId="1627"/>
    <cellStyle name="标题 4 15" xfId="1628"/>
    <cellStyle name="标题 4 16" xfId="1629"/>
    <cellStyle name="数字" xfId="1630"/>
    <cellStyle name="标题 4 17" xfId="1631"/>
    <cellStyle name="千位分隔 3" xfId="1632"/>
    <cellStyle name="标题 4 2" xfId="1633"/>
    <cellStyle name="千位分隔 3 2" xfId="1634"/>
    <cellStyle name="标题 4 2 2" xfId="1635"/>
    <cellStyle name="标题 4 2 3" xfId="1636"/>
    <cellStyle name="标题 4 2 4" xfId="1637"/>
    <cellStyle name="千位分隔 4" xfId="1638"/>
    <cellStyle name="标题 4 3" xfId="1639"/>
    <cellStyle name="标题 4 3 2" xfId="1640"/>
    <cellStyle name="千位分隔 5" xfId="1641"/>
    <cellStyle name="标题 4 4" xfId="1642"/>
    <cellStyle name="差_第一部分：综合全" xfId="1643"/>
    <cellStyle name="标题 4 4 2" xfId="1644"/>
    <cellStyle name="标题 4 5" xfId="1645"/>
    <cellStyle name="标题 4 5 2" xfId="1646"/>
    <cellStyle name="标题 4 6" xfId="1647"/>
    <cellStyle name="好_2008云南省分县市中小学教职工统计表（教育厅提供）_十三五 商贸服务业重大项目2015-2-5" xfId="1648"/>
    <cellStyle name="好_2007年可用财力" xfId="1649"/>
    <cellStyle name="标题 4 6 2 2" xfId="1650"/>
    <cellStyle name="标题 4 6 3" xfId="1651"/>
    <cellStyle name="标题 4 7" xfId="1652"/>
    <cellStyle name="标题 4 8" xfId="1653"/>
    <cellStyle name="着色 4 2" xfId="1654"/>
    <cellStyle name="链接单元格 5 2 2" xfId="1655"/>
    <cellStyle name="标题 4 9" xfId="1656"/>
    <cellStyle name="好_第一部分：综合全" xfId="1657"/>
    <cellStyle name="标题 5" xfId="1658"/>
    <cellStyle name="标题 5 2" xfId="1659"/>
    <cellStyle name="标题 5 3" xfId="1660"/>
    <cellStyle name="标题 5 4" xfId="1661"/>
    <cellStyle name="标题 6" xfId="1662"/>
    <cellStyle name="标题 6 2" xfId="1663"/>
    <cellStyle name="标题 6 3" xfId="1664"/>
    <cellStyle name="标题 7" xfId="1665"/>
    <cellStyle name="标题 7 2" xfId="1666"/>
    <cellStyle name="标题 8" xfId="1667"/>
    <cellStyle name="常规 2 7" xfId="1668"/>
    <cellStyle name="标题 8 2" xfId="1669"/>
    <cellStyle name="输入 2" xfId="1670"/>
    <cellStyle name="常规 2 8" xfId="1671"/>
    <cellStyle name="标题 8 3" xfId="1672"/>
    <cellStyle name="标题 9" xfId="1673"/>
    <cellStyle name="常规 3 7" xfId="1674"/>
    <cellStyle name="标题 9 2" xfId="1675"/>
    <cellStyle name="常规 3 7 2" xfId="1676"/>
    <cellStyle name="标题 9 2 2" xfId="1677"/>
    <cellStyle name="常规 3 8" xfId="1678"/>
    <cellStyle name="标题 9 3" xfId="1679"/>
    <cellStyle name="警告文本 9" xfId="1680"/>
    <cellStyle name="好_00省级(打印)" xfId="1681"/>
    <cellStyle name="标题1" xfId="1682"/>
    <cellStyle name="標準_1.中国建行主要会表格式" xfId="1683"/>
    <cellStyle name="表标题" xfId="1684"/>
    <cellStyle name="强调文字颜色 4 16" xfId="1685"/>
    <cellStyle name="汇总 15" xfId="1686"/>
    <cellStyle name="部门" xfId="1687"/>
    <cellStyle name="差 10" xfId="1688"/>
    <cellStyle name="差 11" xfId="1689"/>
    <cellStyle name="差 12" xfId="1690"/>
    <cellStyle name="好_丽江汇总" xfId="1691"/>
    <cellStyle name="差 13" xfId="1692"/>
    <cellStyle name="常规 2 15 2 3 2" xfId="1693"/>
    <cellStyle name="差 14" xfId="1694"/>
    <cellStyle name="常规 2 15 2 3 3" xfId="1695"/>
    <cellStyle name="差 15" xfId="1696"/>
    <cellStyle name="常规 2 15 2 3 4" xfId="1697"/>
    <cellStyle name="差 16" xfId="1698"/>
    <cellStyle name="解释性文本 5" xfId="1699"/>
    <cellStyle name="差 2" xfId="1700"/>
    <cellStyle name="解释性文本 5 2" xfId="1701"/>
    <cellStyle name="差 2 2" xfId="1702"/>
    <cellStyle name="解释性文本 5 3" xfId="1703"/>
    <cellStyle name="差 2 3" xfId="1704"/>
    <cellStyle name="解释性文本 6 2" xfId="1705"/>
    <cellStyle name="差 3 2" xfId="1706"/>
    <cellStyle name="解释性文本 6 3" xfId="1707"/>
    <cellStyle name="差 3 3" xfId="1708"/>
    <cellStyle name="解释性文本 7" xfId="1709"/>
    <cellStyle name="差 4" xfId="1710"/>
    <cellStyle name="解释性文本 8" xfId="1711"/>
    <cellStyle name="差 5" xfId="1712"/>
    <cellStyle name="解释性文本 8 2" xfId="1713"/>
    <cellStyle name="差 5 2" xfId="1714"/>
    <cellStyle name="差 5 2 2" xfId="1715"/>
    <cellStyle name="差 5 3" xfId="1716"/>
    <cellStyle name="解释性文本 9" xfId="1717"/>
    <cellStyle name="差 6" xfId="1718"/>
    <cellStyle name="差 6 2" xfId="1719"/>
    <cellStyle name="差 6 2 2" xfId="1720"/>
    <cellStyle name="差 8" xfId="1721"/>
    <cellStyle name="差 8 2" xfId="1722"/>
    <cellStyle name="差_2006年分析表" xfId="1723"/>
    <cellStyle name="差 9" xfId="1724"/>
    <cellStyle name="汇总 6 3" xfId="1725"/>
    <cellStyle name="差_~5676413" xfId="1726"/>
    <cellStyle name="差_~5676413_十三五 商贸服务业重大项目2015-2-5" xfId="1727"/>
    <cellStyle name="解释性文本 11" xfId="1728"/>
    <cellStyle name="差_00省级(打印)" xfId="1729"/>
    <cellStyle name="强调文字颜色 6 13" xfId="1730"/>
    <cellStyle name="差_00省级(定稿)" xfId="1731"/>
    <cellStyle name="差_03昭通" xfId="1732"/>
    <cellStyle name="差_0502通海县" xfId="1733"/>
    <cellStyle name="差_05玉溪" xfId="1734"/>
    <cellStyle name="差_0605石屏县_十三五 商贸服务业重大项目2015-2-5" xfId="1735"/>
    <cellStyle name="常规 42 4 2" xfId="1736"/>
    <cellStyle name="差_1110洱源县" xfId="1737"/>
    <cellStyle name="差_11大理" xfId="1738"/>
    <cellStyle name="差_2、土地面积、人口、粮食产量基本情况_十三五 商贸服务业重大项目2015-2-5" xfId="1739"/>
    <cellStyle name="差_2006年全省财力计算表（中央、决算）" xfId="1740"/>
    <cellStyle name="输入 8" xfId="1741"/>
    <cellStyle name="差_2006年水利统计指标统计表" xfId="1742"/>
    <cellStyle name="差_2006年在职人员情况" xfId="1743"/>
    <cellStyle name="差_2007年检察院案件数_十三五 商贸服务业重大项目2015-2-5" xfId="1744"/>
    <cellStyle name="差_2007年可用财力" xfId="1745"/>
    <cellStyle name="好_1110洱源县_十三五 商贸服务业重大项目2015-2-5" xfId="1746"/>
    <cellStyle name="差_2007年人员分部门统计表" xfId="1747"/>
    <cellStyle name="样式 1 2" xfId="1748"/>
    <cellStyle name="警告文本 2 4" xfId="1749"/>
    <cellStyle name="差_2007年人员分部门统计表_十三五 商贸服务业重大项目2015-2-5" xfId="1750"/>
    <cellStyle name="差_教师绩效工资测算表（离退休按各地上报数测算）2009年1月1日" xfId="1751"/>
    <cellStyle name="差_2007年政法部门业务指标" xfId="1752"/>
    <cellStyle name="差_2007年政法部门业务指标_十三五 商贸服务业重大项目2015-2-5" xfId="1753"/>
    <cellStyle name="常规 2 5_Book1" xfId="1754"/>
    <cellStyle name="差_2009年一般性转移支付标准工资_~4190974" xfId="1755"/>
    <cellStyle name="差_2009年一般性转移支付标准工资_~5676413_十三五 商贸服务业重大项目2015-2-5" xfId="1756"/>
    <cellStyle name="差_2009年一般性转移支付标准工资_不用软件计算9.1不考虑经费管理评价xl_十三五 商贸服务业重大项目2015-2-5" xfId="1757"/>
    <cellStyle name="常规 2 6 2" xfId="1758"/>
    <cellStyle name="差_2009年一般性转移支付标准工资_地方配套按人均增幅控制8.31（调整结案率后）xl_十三五 商贸服务业重大项目2015-2-5" xfId="1759"/>
    <cellStyle name="差_2009年一般性转移支付标准工资_地方配套按人均增幅控制8.30xl" xfId="1760"/>
    <cellStyle name="差_2009年一般性转移支付标准工资_地方配套按人均增幅控制8.30xl_十三五 商贸服务业重大项目2015-2-5" xfId="1761"/>
    <cellStyle name="强调文字颜色 3 2 2" xfId="1762"/>
    <cellStyle name="差_2009年一般性转移支付标准工资_地方配套按人均增幅控制8.30一般预算平均增幅、人均可用财力平均增幅两次控制、社会治安系数调整、案件数调整xl" xfId="1763"/>
    <cellStyle name="差_2009年一般性转移支付标准工资_地方配套按人均增幅控制8.30一般预算平均增幅、人均可用财力平均增幅两次控制、社会治安系数调整、案件数调整xl_十三五 商贸服务业重大项目2015-2-5" xfId="1764"/>
    <cellStyle name="常规 2 17 3 2" xfId="1765"/>
    <cellStyle name="差_2009年一般性转移支付标准工资_地方配套按人均增幅控制8.31（调整结案率后）xl" xfId="1766"/>
    <cellStyle name="差_2009年一般性转移支付标准工资_奖励补助测算5.22测试" xfId="1767"/>
    <cellStyle name="差_2009年一般性转移支付标准工资_奖励补助测算5.22测试_十三五 商贸服务业重大项目2015-2-5" xfId="1768"/>
    <cellStyle name="检查单元格 8" xfId="1769"/>
    <cellStyle name="差_2009年一般性转移支付标准工资_奖励补助测算5.23新" xfId="1770"/>
    <cellStyle name="强调文字颜色 3 8" xfId="1771"/>
    <cellStyle name="常规 2 20" xfId="1772"/>
    <cellStyle name="常规 2 15" xfId="1773"/>
    <cellStyle name="差_2009年一般性转移支付标准工资_奖励补助测算5.23新_十三五 商贸服务业重大项目2015-2-5" xfId="1774"/>
    <cellStyle name="差_2009年一般性转移支付标准工资_奖励补助测算5.24冯铸" xfId="1775"/>
    <cellStyle name="差_2009年一般性转移支付标准工资_奖励补助测算5.24冯铸_十三五 商贸服务业重大项目2015-2-5" xfId="1776"/>
    <cellStyle name="差_2009年一般性转移支付标准工资_奖励补助测算7.23" xfId="1777"/>
    <cellStyle name="检查单元格 6 2" xfId="1778"/>
    <cellStyle name="差_2009年一般性转移支付标准工资_奖励补助测算7.25" xfId="1779"/>
    <cellStyle name="检查单元格 5 2" xfId="1780"/>
    <cellStyle name="差_2009年一般性转移支付标准工资_奖励补助测算7.25 (version 1) (version 1)_十三五 商贸服务业重大项目2015-2-5" xfId="1781"/>
    <cellStyle name="差_2009年一般性转移支付标准工资_奖励补助测算7.25_十三五 商贸服务业重大项目2015-2-5" xfId="1782"/>
    <cellStyle name="差_2009年一般性转移支付标准工资_十三五 商贸服务业重大项目2015-2-5" xfId="1783"/>
    <cellStyle name="差_2012年市绩效考评指标体系初步框架(3.6)" xfId="1784"/>
    <cellStyle name="常规 2 15 5" xfId="1785"/>
    <cellStyle name="差_2012年市绩效考评指标体系初步框架(3.6)_十三五 商贸服务业重大项目2015-2-5" xfId="1786"/>
    <cellStyle name="检查单元格 11" xfId="1787"/>
    <cellStyle name="差_2012年市绩效考评指标体系初步框架（3.7）" xfId="1788"/>
    <cellStyle name="差_2012年市绩效考评指标体系初步框架（3.7）_十三五 商贸服务业重大项目2015-2-5" xfId="1789"/>
    <cellStyle name="强调文字颜色 6 8" xfId="1790"/>
    <cellStyle name="差_530623_2006年县级财政报表附表" xfId="1791"/>
    <cellStyle name="差_530629_2006年县级财政报表附表" xfId="1792"/>
    <cellStyle name="好_汇总_十三五 商贸服务业重大项目2015-2-5" xfId="1793"/>
    <cellStyle name="好_地方配套按人均增幅控制8.31（调整结案率后）xl" xfId="1794"/>
    <cellStyle name="差_Book1" xfId="1795"/>
    <cellStyle name="差_Book1_1" xfId="1796"/>
    <cellStyle name="强调文字颜色 5 11" xfId="1797"/>
    <cellStyle name="差_Book1_1_十三五 商贸服务业重大项目2015-2-5" xfId="1798"/>
    <cellStyle name="好_2009年一般性转移支付标准工资_不用软件计算9.1不考虑经费管理评价xl" xfId="1799"/>
    <cellStyle name="差_Book1_2" xfId="1800"/>
    <cellStyle name="差_Book1_3" xfId="1801"/>
    <cellStyle name="好_地方配套按人均增幅控制8.31（调整结案率后）xl_十三五 商贸服务业重大项目2015-2-5" xfId="1802"/>
    <cellStyle name="差_Book1_十三五 商贸服务业重大项目2015-2-5" xfId="1803"/>
    <cellStyle name="差_M01-2(州市补助收入)" xfId="1804"/>
    <cellStyle name="差_不用软件计算9.1不考虑经费管理评价xl" xfId="1805"/>
    <cellStyle name="差_不用软件计算9.1不考虑经费管理评价xl_十三五 商贸服务业重大项目2015-2-5" xfId="1806"/>
    <cellStyle name="差_财政供养人员" xfId="1807"/>
    <cellStyle name="强调文字颜色 3 5" xfId="1808"/>
    <cellStyle name="常规 2 12" xfId="1809"/>
    <cellStyle name="差_财政支出对上级的依赖程度" xfId="1810"/>
    <cellStyle name="差_城建部门" xfId="1811"/>
    <cellStyle name="输出 3" xfId="1812"/>
    <cellStyle name="差_地方配套按人均增幅控制8.30xl_十三五 商贸服务业重大项目2015-2-5" xfId="1813"/>
    <cellStyle name="差_地方配套按人均增幅控制8.30一般预算平均增幅、人均可用财力平均增幅两次控制、社会治安系数调整、案件数调整xl" xfId="1814"/>
    <cellStyle name="差_地方配套按人均增幅控制8.30一般预算平均增幅、人均可用财力平均增幅两次控制、社会治安系数调整、案件数调整xl_十三五 商贸服务业重大项目2015-2-5" xfId="1815"/>
    <cellStyle name="差_地方配套按人均增幅控制8.31（调整结案率后）xl" xfId="1816"/>
    <cellStyle name="差_第五部分(才淼、饶永宏）" xfId="1817"/>
    <cellStyle name="差_副本73283696546880457822010-04-29" xfId="1818"/>
    <cellStyle name="差_副本73283696546880457822010-04-29 2" xfId="1819"/>
    <cellStyle name="差_高中教师人数（教育厅1.6日提供）" xfId="1820"/>
    <cellStyle name="差_高中教师人数（教育厅1.6日提供）_十三五 商贸服务业重大项目2015-2-5" xfId="1821"/>
    <cellStyle name="差_汇总" xfId="1822"/>
    <cellStyle name="差_汇总_十三五 商贸服务业重大项目2015-2-5" xfId="1823"/>
    <cellStyle name="差_汇总附件2、3、4企业基本情况、研发项目、投资项目表" xfId="1824"/>
    <cellStyle name="差_汇总-县级财政报表附表" xfId="1825"/>
    <cellStyle name="差_基础数据分析" xfId="1826"/>
    <cellStyle name="差_基础数据分析_十三五 商贸服务业重大项目2015-2-5" xfId="1827"/>
    <cellStyle name="差_检验表" xfId="1828"/>
    <cellStyle name="输出 11" xfId="1829"/>
    <cellStyle name="差_检验表（调整后）" xfId="1830"/>
    <cellStyle name="差_奖励补助测算5.22测试" xfId="1831"/>
    <cellStyle name="差_奖励补助测算5.23新_十三五 商贸服务业重大项目2015-2-5" xfId="1832"/>
    <cellStyle name="链接单元格 3 2" xfId="1833"/>
    <cellStyle name="差_奖励补助测算5.24冯铸" xfId="1834"/>
    <cellStyle name="差_奖励补助测算5.24冯铸_十三五 商贸服务业重大项目2015-2-5" xfId="1835"/>
    <cellStyle name="差_奖励补助测算7.23" xfId="1836"/>
    <cellStyle name="差_奖励补助测算7.23_十三五 商贸服务业重大项目2015-2-5" xfId="1837"/>
    <cellStyle name="差_奖励补助测算7.25" xfId="1838"/>
    <cellStyle name="好_云南省2008年转移支付测算——州市本级考核部分及政策性测算" xfId="1839"/>
    <cellStyle name="差_奖励补助测算7.25_十三五 商贸服务业重大项目2015-2-5" xfId="1840"/>
    <cellStyle name="差_教育厅提供义务教育及高中教师人数（2009年1月6日）" xfId="1841"/>
    <cellStyle name="差_教育厅提供义务教育及高中教师人数（2009年1月6日）_十三五 商贸服务业重大项目2015-2-5" xfId="1842"/>
    <cellStyle name="差_历年教师人数" xfId="1843"/>
    <cellStyle name="差_丽江汇总" xfId="1844"/>
    <cellStyle name="差_三季度－表二" xfId="1845"/>
    <cellStyle name="链接单元格 2 2" xfId="1846"/>
    <cellStyle name="差_卫生部门" xfId="1847"/>
    <cellStyle name="差_卫生部门_十三五 商贸服务业重大项目2015-2-5" xfId="1848"/>
    <cellStyle name="差_下半年禁吸戒毒经费1000万元_十三五 商贸服务业重大项目2015-2-5" xfId="1849"/>
    <cellStyle name="差_县级公安机关公用经费标准奖励测算方案（定稿）" xfId="1850"/>
    <cellStyle name="差_县级公安机关公用经费标准奖励测算方案（定稿）_十三五 商贸服务业重大项目2015-2-5" xfId="1851"/>
    <cellStyle name="差_县级基础数据" xfId="1852"/>
    <cellStyle name="差_业务工作量指标_十三五 商贸服务业重大项目2015-2-5" xfId="1853"/>
    <cellStyle name="差_业务工作量指标_十三五 商贸服务业重大项目2015-2-5 2 3" xfId="1854"/>
    <cellStyle name="常规 3 4 3 3 2" xfId="1855"/>
    <cellStyle name="常规 2 9 4" xfId="1856"/>
    <cellStyle name="差_云南农村义务教育统计表" xfId="1857"/>
    <cellStyle name="差_云南农村义务教育统计表_十三五 商贸服务业重大项目2015-2-5" xfId="1858"/>
    <cellStyle name="差_云南省2008年中小学教师人数统计表" xfId="1859"/>
    <cellStyle name="差_云南省2008年中小学教职工情况（教育厅提供20090101加工整理）" xfId="1860"/>
    <cellStyle name="差_云南省2008年转移支付测算——州市本级考核部分及政策性测算" xfId="1861"/>
    <cellStyle name="强调文字颜色 3 7" xfId="1862"/>
    <cellStyle name="常规 2 14" xfId="1863"/>
    <cellStyle name="差_云南省2008年转移支付测算——州市本级考核部分及政策性测算_十三五 商贸服务业重大项目2015-2-5" xfId="1864"/>
    <cellStyle name="差_指标四" xfId="1865"/>
    <cellStyle name="好_奖励补助测算5.23新" xfId="1866"/>
    <cellStyle name="好_1003牟定县_十三五 商贸服务业重大项目2015-2-5" xfId="1867"/>
    <cellStyle name="差_指标五" xfId="1868"/>
    <cellStyle name="常规 10 11" xfId="1869"/>
    <cellStyle name="常规 10 2 2" xfId="1870"/>
    <cellStyle name="常规 10 2 2 2" xfId="1871"/>
    <cellStyle name="常规 10 2 2 2 2" xfId="1872"/>
    <cellStyle name="汇总 6 2" xfId="1873"/>
    <cellStyle name="常规 10 2 3" xfId="1874"/>
    <cellStyle name="常规 10 3" xfId="1875"/>
    <cellStyle name="常规 10 3 12" xfId="1876"/>
    <cellStyle name="常规 10 3 2" xfId="1877"/>
    <cellStyle name="汇总 7 2" xfId="1878"/>
    <cellStyle name="常规 10 3 3" xfId="1879"/>
    <cellStyle name="汇总 7 2 2" xfId="1880"/>
    <cellStyle name="常规 10 3 3 2" xfId="1881"/>
    <cellStyle name="常规 10 4" xfId="1882"/>
    <cellStyle name="常规 11" xfId="1883"/>
    <cellStyle name="常规 11 2" xfId="1884"/>
    <cellStyle name="常规 11 2 2" xfId="1885"/>
    <cellStyle name="常规 12 2" xfId="1886"/>
    <cellStyle name="常规 12 3" xfId="1887"/>
    <cellStyle name="常规 13" xfId="1888"/>
    <cellStyle name="常规 13 2" xfId="1889"/>
    <cellStyle name="常规 13 24 3" xfId="1890"/>
    <cellStyle name="常规 13 3" xfId="1891"/>
    <cellStyle name="常规 14" xfId="1892"/>
    <cellStyle name="常规 14 2" xfId="1893"/>
    <cellStyle name="常规 14 3" xfId="1894"/>
    <cellStyle name="常规 15 4" xfId="1895"/>
    <cellStyle name="注释 4 2" xfId="1896"/>
    <cellStyle name="常规 22" xfId="1897"/>
    <cellStyle name="常规 17" xfId="1898"/>
    <cellStyle name="注释 4 2 2" xfId="1899"/>
    <cellStyle name="常规 17 2" xfId="1900"/>
    <cellStyle name="常规 17 3" xfId="1901"/>
    <cellStyle name="强调文字颜色 3 2 3" xfId="1902"/>
    <cellStyle name="常规 18 13" xfId="1903"/>
    <cellStyle name="常规 18 2" xfId="1904"/>
    <cellStyle name="注释 4 4" xfId="1905"/>
    <cellStyle name="常规 24" xfId="1906"/>
    <cellStyle name="常规 19" xfId="1907"/>
    <cellStyle name="好 10" xfId="1908"/>
    <cellStyle name="常规 2" xfId="1909"/>
    <cellStyle name="强调文字颜色 3 3" xfId="1910"/>
    <cellStyle name="常规 2 10" xfId="1911"/>
    <cellStyle name="强调文字颜色 3 3 2" xfId="1912"/>
    <cellStyle name="常规 2 10 2" xfId="1913"/>
    <cellStyle name="强调文字颜色 3 3 3" xfId="1914"/>
    <cellStyle name="常规 2 10 3" xfId="1915"/>
    <cellStyle name="常规 2 10 3 2" xfId="1916"/>
    <cellStyle name="强调文字颜色 3 4 2" xfId="1917"/>
    <cellStyle name="常规 3 2 2 3" xfId="1918"/>
    <cellStyle name="常规 2 11 2" xfId="1919"/>
    <cellStyle name="强调文字颜色 3 4 3" xfId="1920"/>
    <cellStyle name="常规 3 2 2 4" xfId="1921"/>
    <cellStyle name="常规 2 11 3" xfId="1922"/>
    <cellStyle name="好 4" xfId="1923"/>
    <cellStyle name="常规 3 2 2 4 2" xfId="1924"/>
    <cellStyle name="常规 2 11 3 2" xfId="1925"/>
    <cellStyle name="强调文字颜色 3 5 2" xfId="1926"/>
    <cellStyle name="常规 3 2 3 3" xfId="1927"/>
    <cellStyle name="常规 2 12 2" xfId="1928"/>
    <cellStyle name="常规 3 2 3 4" xfId="1929"/>
    <cellStyle name="常规 2 12 3" xfId="1930"/>
    <cellStyle name="常规 2 12 3 2" xfId="1931"/>
    <cellStyle name="强调文字颜色 3 6" xfId="1932"/>
    <cellStyle name="常规 2 13" xfId="1933"/>
    <cellStyle name="常规 3 2 4 3" xfId="1934"/>
    <cellStyle name="常规 2 13 2" xfId="1935"/>
    <cellStyle name="常规 3 2 4 4" xfId="1936"/>
    <cellStyle name="常规 2 13 3" xfId="1937"/>
    <cellStyle name="常规 2 13 3 2" xfId="1938"/>
    <cellStyle name="常规 2 14 3" xfId="1939"/>
    <cellStyle name="常规 2 14 3 2" xfId="1940"/>
    <cellStyle name="常规 2 15 2 2" xfId="1941"/>
    <cellStyle name="常规 2 15 2 2 2" xfId="1942"/>
    <cellStyle name="常规 2 15 2 3" xfId="1943"/>
    <cellStyle name="常规 2 15 2 3 2 2" xfId="1944"/>
    <cellStyle name="注释 13" xfId="1945"/>
    <cellStyle name="好 14" xfId="1946"/>
    <cellStyle name="常规 6" xfId="1947"/>
    <cellStyle name="常规 2 15 2 3 3 2" xfId="1948"/>
    <cellStyle name="常规 2 15 2 5" xfId="1949"/>
    <cellStyle name="常规 2 15 3 2" xfId="1950"/>
    <cellStyle name="常规 2 15 5 2" xfId="1951"/>
    <cellStyle name="强调文字颜色 3 9" xfId="1952"/>
    <cellStyle name="常规 2 16" xfId="1953"/>
    <cellStyle name="常规 2 16 3" xfId="1954"/>
    <cellStyle name="常规 2 16 3 2" xfId="1955"/>
    <cellStyle name="常规 2 17" xfId="1956"/>
    <cellStyle name="常规 2 17 2" xfId="1957"/>
    <cellStyle name="常规 2 17 3" xfId="1958"/>
    <cellStyle name="常规 2 19 2" xfId="1959"/>
    <cellStyle name="常规 2 2" xfId="1960"/>
    <cellStyle name="常规 2 2 2" xfId="1961"/>
    <cellStyle name="常规 2 2 3 2" xfId="1962"/>
    <cellStyle name="常规 2 2 4" xfId="1963"/>
    <cellStyle name="常规 2 3" xfId="1964"/>
    <cellStyle name="常规 2 3 2" xfId="1965"/>
    <cellStyle name="常规 2 3 2 2" xfId="1966"/>
    <cellStyle name="常规 2 3 3" xfId="1967"/>
    <cellStyle name="常规 2 3 3 2" xfId="1968"/>
    <cellStyle name="常规 2 3_Book1" xfId="1969"/>
    <cellStyle name="强调文字颜色 3 17" xfId="1970"/>
    <cellStyle name="常规 2 4 2" xfId="1971"/>
    <cellStyle name="常规 2 4 2 2" xfId="1972"/>
    <cellStyle name="强调文字颜色 3 18" xfId="1973"/>
    <cellStyle name="常规 2 4 3" xfId="1974"/>
    <cellStyle name="常规 2 4 3 2" xfId="1975"/>
    <cellStyle name="常规 2 4 4" xfId="1976"/>
    <cellStyle name="常规 2 4_Book1" xfId="1977"/>
    <cellStyle name="常规 2 5" xfId="1978"/>
    <cellStyle name="常规 2 5 2" xfId="1979"/>
    <cellStyle name="检查单元格 6" xfId="1980"/>
    <cellStyle name="常规 2 5 2 2" xfId="1981"/>
    <cellStyle name="常规 2 5 3" xfId="1982"/>
    <cellStyle name="常规 2 5 4" xfId="1983"/>
    <cellStyle name="常规 2 6" xfId="1984"/>
    <cellStyle name="常规 2 6 2 2" xfId="1985"/>
    <cellStyle name="常规 2 6 4" xfId="1986"/>
    <cellStyle name="计算 11" xfId="1987"/>
    <cellStyle name="常规 2 7 3 2" xfId="1988"/>
    <cellStyle name="常规 2 7 4" xfId="1989"/>
    <cellStyle name="输入 2 2" xfId="1990"/>
    <cellStyle name="常规 2 8 2" xfId="1991"/>
    <cellStyle name="输入 2 3" xfId="1992"/>
    <cellStyle name="常规 2 8 3" xfId="1993"/>
    <cellStyle name="常规 2 8 3 2" xfId="1994"/>
    <cellStyle name="输入 2 4" xfId="1995"/>
    <cellStyle name="常规 3 4 3 2 2" xfId="1996"/>
    <cellStyle name="常规 2 8 4" xfId="1997"/>
    <cellStyle name="输入 3" xfId="1998"/>
    <cellStyle name="常规 2 9" xfId="1999"/>
    <cellStyle name="输入 3 2" xfId="2000"/>
    <cellStyle name="强调文字颜色 4 17" xfId="2001"/>
    <cellStyle name="汇总 16" xfId="2002"/>
    <cellStyle name="常规 2 9 2" xfId="2003"/>
    <cellStyle name="输入 3 3" xfId="2004"/>
    <cellStyle name="强调文字颜色 4 18" xfId="2005"/>
    <cellStyle name="汇总 17" xfId="2006"/>
    <cellStyle name="常规 2 9 3" xfId="2007"/>
    <cellStyle name="常规 2 9 3 2" xfId="2008"/>
    <cellStyle name="常规 27" xfId="2009"/>
    <cellStyle name="常规 27 2" xfId="2010"/>
    <cellStyle name="注释 10" xfId="2011"/>
    <cellStyle name="输出 4 2" xfId="2012"/>
    <cellStyle name="好 11" xfId="2013"/>
    <cellStyle name="常规 3" xfId="2014"/>
    <cellStyle name="常规 3 10 2" xfId="2015"/>
    <cellStyle name="常规 3 10 3" xfId="2016"/>
    <cellStyle name="常规 3 11 2" xfId="2017"/>
    <cellStyle name="常规 3 11 3" xfId="2018"/>
    <cellStyle name="常规 3 11 3 2" xfId="2019"/>
    <cellStyle name="千位_ 方正PC" xfId="2020"/>
    <cellStyle name="常规 3 12" xfId="2021"/>
    <cellStyle name="常规 3 12 2" xfId="2022"/>
    <cellStyle name="常规 3 12 3" xfId="2023"/>
    <cellStyle name="常规 3 12 3 2" xfId="2024"/>
    <cellStyle name="常规 3 13" xfId="2025"/>
    <cellStyle name="常规 3 13 3 2" xfId="2026"/>
    <cellStyle name="好_2007年人员分部门统计表_十三五 商贸服务业重大项目2015-2-5" xfId="2027"/>
    <cellStyle name="常规 3 14" xfId="2028"/>
    <cellStyle name="常规 3 14 2" xfId="2029"/>
    <cellStyle name="常规 3 14 3" xfId="2030"/>
    <cellStyle name="好_2012年市绩效考评指标体系初步框架（3.7）_十三五 商贸服务业重大项目2015-2-5" xfId="2031"/>
    <cellStyle name="常规 3 14 3 2" xfId="2032"/>
    <cellStyle name="常规 3 20" xfId="2033"/>
    <cellStyle name="常规 3 15" xfId="2034"/>
    <cellStyle name="常规 3 15 2" xfId="2035"/>
    <cellStyle name="常规 3 19" xfId="2036"/>
    <cellStyle name="常规 3 15 2 2" xfId="2037"/>
    <cellStyle name="寘嬫愗傝_Region Orders (2)" xfId="2038"/>
    <cellStyle name="常规 3 15 3" xfId="2039"/>
    <cellStyle name="常规 3 21" xfId="2040"/>
    <cellStyle name="常规 3 16" xfId="2041"/>
    <cellStyle name="常规 3 16 2" xfId="2042"/>
    <cellStyle name="常规 3 16 3" xfId="2043"/>
    <cellStyle name="常规 3 17" xfId="2044"/>
    <cellStyle name="常规 3 17 2" xfId="2045"/>
    <cellStyle name="常规 3 17 3" xfId="2046"/>
    <cellStyle name="常规 3 17 3 2" xfId="2047"/>
    <cellStyle name="常规 3 18" xfId="2048"/>
    <cellStyle name="常规 3 18 3 2" xfId="2049"/>
    <cellStyle name="常规 3 19 2" xfId="2050"/>
    <cellStyle name="常规 3 2" xfId="2051"/>
    <cellStyle name="常规 3 2 2" xfId="2052"/>
    <cellStyle name="常规 3 2 2 2" xfId="2053"/>
    <cellStyle name="常规 3 2 2 2 2" xfId="2054"/>
    <cellStyle name="常规 3 2 2 2 2 2" xfId="2055"/>
    <cellStyle name="常规 3 2 2 2 3" xfId="2056"/>
    <cellStyle name="强调文字颜色 5 13" xfId="2057"/>
    <cellStyle name="常规 3 2 2 2 3 2" xfId="2058"/>
    <cellStyle name="常规 3 2 2 2 4" xfId="2059"/>
    <cellStyle name="强调文字颜色 3 4 2 2" xfId="2060"/>
    <cellStyle name="常规 3 2 2 3 2" xfId="2061"/>
    <cellStyle name="常规 3 2 2 5" xfId="2062"/>
    <cellStyle name="常规 3 2 3 2" xfId="2063"/>
    <cellStyle name="常规 3 2 3 2 2" xfId="2064"/>
    <cellStyle name="常规 3 2 3 3 2" xfId="2065"/>
    <cellStyle name="常规 3 2 4" xfId="2066"/>
    <cellStyle name="常规 3 2 4 2" xfId="2067"/>
    <cellStyle name="常规 3 2 4 3 2" xfId="2068"/>
    <cellStyle name="常规 3 3" xfId="2069"/>
    <cellStyle name="常规 3 3 2" xfId="2070"/>
    <cellStyle name="好_文体广播部门" xfId="2071"/>
    <cellStyle name="常规 3 3 2 2" xfId="2072"/>
    <cellStyle name="常规 3 3 2 2 2" xfId="2073"/>
    <cellStyle name="强调文字颜色 4 4 2" xfId="2074"/>
    <cellStyle name="常规 3 3 2 3" xfId="2075"/>
    <cellStyle name="强调文字颜色 4 4 3" xfId="2076"/>
    <cellStyle name="常规 3 3 2 4" xfId="2077"/>
    <cellStyle name="常规 3 3 3" xfId="2078"/>
    <cellStyle name="常规 3 3 3 2" xfId="2079"/>
    <cellStyle name="常规 3 3 3 2 2" xfId="2080"/>
    <cellStyle name="强调文字颜色 4 5 2" xfId="2081"/>
    <cellStyle name="好_M03" xfId="2082"/>
    <cellStyle name="常规 3 3 3 3" xfId="2083"/>
    <cellStyle name="常规 3 3 3 3 2" xfId="2084"/>
    <cellStyle name="常规 3 3 3 4" xfId="2085"/>
    <cellStyle name="常规 3 4" xfId="2086"/>
    <cellStyle name="常规 3 4 2" xfId="2087"/>
    <cellStyle name="常规 3 4 2 2" xfId="2088"/>
    <cellStyle name="常规 3 4 2 2 2" xfId="2089"/>
    <cellStyle name="强调文字颜色 5 4 2" xfId="2090"/>
    <cellStyle name="常规 3 4 2 3" xfId="2091"/>
    <cellStyle name="强调文字颜色 5 4 2 2" xfId="2092"/>
    <cellStyle name="常规 3 4 2 3 2" xfId="2093"/>
    <cellStyle name="强调文字颜色 5 4 3" xfId="2094"/>
    <cellStyle name="常规 3 4 2 4" xfId="2095"/>
    <cellStyle name="千位分隔[0] 2" xfId="2096"/>
    <cellStyle name="常规 3 4 3 2" xfId="2097"/>
    <cellStyle name="强调文字颜色 5 5 2" xfId="2098"/>
    <cellStyle name="常规 3 4 3 3" xfId="2099"/>
    <cellStyle name="常规 3 4 3 4" xfId="2100"/>
    <cellStyle name="常规 3 4 4" xfId="2101"/>
    <cellStyle name="常规 3 5" xfId="2102"/>
    <cellStyle name="常规 3 5 2" xfId="2103"/>
    <cellStyle name="常规 3 5 3" xfId="2104"/>
    <cellStyle name="常规 3 5 4" xfId="2105"/>
    <cellStyle name="常规 3 5 4 2" xfId="2106"/>
    <cellStyle name="常规 3 6 2" xfId="2107"/>
    <cellStyle name="后继超链接" xfId="2108"/>
    <cellStyle name="常规 3 6 2 2" xfId="2109"/>
    <cellStyle name="常规 3 7 3" xfId="2110"/>
    <cellStyle name="常规 3 7 3 2" xfId="2111"/>
    <cellStyle name="常规 3 8 3" xfId="2112"/>
    <cellStyle name="常规 3 9" xfId="2113"/>
    <cellStyle name="常规 3 9 2" xfId="2114"/>
    <cellStyle name="常规 3 9 3" xfId="2115"/>
    <cellStyle name="常规 4 2" xfId="2116"/>
    <cellStyle name="常规 4 4" xfId="2117"/>
    <cellStyle name="常规 4 2 2" xfId="2118"/>
    <cellStyle name="常规 4 5" xfId="2119"/>
    <cellStyle name="常规 4 2 3" xfId="2120"/>
    <cellStyle name="常规 4 2_经济资本报表2010" xfId="2121"/>
    <cellStyle name="常规 4 3" xfId="2122"/>
    <cellStyle name="常规 5 4" xfId="2123"/>
    <cellStyle name="常规 4 3 2" xfId="2124"/>
    <cellStyle name="常规 4 3 3" xfId="2125"/>
    <cellStyle name="常规 6 4" xfId="2126"/>
    <cellStyle name="常规 4 4 2" xfId="2127"/>
    <cellStyle name="常规 4 6" xfId="2128"/>
    <cellStyle name="常规 4 7" xfId="2129"/>
    <cellStyle name="常规 4 8" xfId="2130"/>
    <cellStyle name="常规 4 9" xfId="2131"/>
    <cellStyle name="常规 42" xfId="2132"/>
    <cellStyle name="常规 42 2" xfId="2133"/>
    <cellStyle name="常规 42 2 2" xfId="2134"/>
    <cellStyle name="常规 42 3 2" xfId="2135"/>
    <cellStyle name="常规 42 4" xfId="2136"/>
    <cellStyle name="常规 50" xfId="2137"/>
    <cellStyle name="常规 45" xfId="2138"/>
    <cellStyle name="注释 12" xfId="2139"/>
    <cellStyle name="好 13" xfId="2140"/>
    <cellStyle name="常规 5" xfId="2141"/>
    <cellStyle name="常规 5 2" xfId="2142"/>
    <cellStyle name="常规 5 2 2 2" xfId="2143"/>
    <cellStyle name="计算 15" xfId="2144"/>
    <cellStyle name="常规 5 2 3" xfId="2145"/>
    <cellStyle name="计算 16" xfId="2146"/>
    <cellStyle name="常规 5 2 4" xfId="2147"/>
    <cellStyle name="常规 5 3" xfId="2148"/>
    <cellStyle name="常规 5 3 2" xfId="2149"/>
    <cellStyle name="常规 5 3 3" xfId="2150"/>
    <cellStyle name="常规 5_Book1" xfId="2151"/>
    <cellStyle name="常规 51" xfId="2152"/>
    <cellStyle name="常规 52" xfId="2153"/>
    <cellStyle name="常规 6 2" xfId="2154"/>
    <cellStyle name="好_财政供养人员" xfId="2155"/>
    <cellStyle name="常规 6 3" xfId="2156"/>
    <cellStyle name="常规 6 7" xfId="2157"/>
    <cellStyle name="常规 6_Book1" xfId="2158"/>
    <cellStyle name="常规 60" xfId="2159"/>
    <cellStyle name="常规 61" xfId="2160"/>
    <cellStyle name="好 5 2" xfId="2161"/>
    <cellStyle name="常规 62" xfId="2162"/>
    <cellStyle name="常规 64" xfId="2163"/>
    <cellStyle name="注释 14" xfId="2164"/>
    <cellStyle name="好 15" xfId="2165"/>
    <cellStyle name="常规 7" xfId="2166"/>
    <cellStyle name="常规 7 2" xfId="2167"/>
    <cellStyle name="常规 7 2 2" xfId="2168"/>
    <cellStyle name="常规 7 3" xfId="2169"/>
    <cellStyle name="常规 7 3 2" xfId="2170"/>
    <cellStyle name="常规 7 3 3" xfId="2171"/>
    <cellStyle name="常规 7 4" xfId="2172"/>
    <cellStyle name="常规 7 5" xfId="2173"/>
    <cellStyle name="常规 7_Book1" xfId="2174"/>
    <cellStyle name="注释 20" xfId="2175"/>
    <cellStyle name="注释 15" xfId="2176"/>
    <cellStyle name="好 16" xfId="2177"/>
    <cellStyle name="常规 8" xfId="2178"/>
    <cellStyle name="链接单元格 7" xfId="2179"/>
    <cellStyle name="常规 8 2" xfId="2180"/>
    <cellStyle name="链接单元格 7 2" xfId="2181"/>
    <cellStyle name="常规 8 2 2" xfId="2182"/>
    <cellStyle name="常规 8 2 3" xfId="2183"/>
    <cellStyle name="链接单元格 8" xfId="2184"/>
    <cellStyle name="常规 8 3" xfId="2185"/>
    <cellStyle name="输入 18" xfId="2186"/>
    <cellStyle name="链接单元格 8 2" xfId="2187"/>
    <cellStyle name="常规 8 3 2" xfId="2188"/>
    <cellStyle name="常规 8 3 3" xfId="2189"/>
    <cellStyle name="链接单元格 9" xfId="2190"/>
    <cellStyle name="常规 8 4" xfId="2191"/>
    <cellStyle name="常规 8_经济资本报表2010" xfId="2192"/>
    <cellStyle name="注释 16" xfId="2193"/>
    <cellStyle name="好 17" xfId="2194"/>
    <cellStyle name="常规 9" xfId="2195"/>
    <cellStyle name="常规_2007年自治区企业挖潜改造资金项目计划表-尿素" xfId="2196"/>
    <cellStyle name="常规_2012年重大项目建设初步方案" xfId="2197"/>
    <cellStyle name="着色 4 3 2 2" xfId="2198"/>
    <cellStyle name="常规_Sheet1" xfId="2199"/>
    <cellStyle name="常规_Sheet3 2" xfId="2200"/>
    <cellStyle name="常规_Sheet3 3" xfId="2201"/>
    <cellStyle name="超级链接" xfId="2202"/>
    <cellStyle name="超链接 2" xfId="2203"/>
    <cellStyle name="超链接 3" xfId="2204"/>
    <cellStyle name="公司标准表 2" xfId="2205"/>
    <cellStyle name="公司标准表_十三五 商贸服务业重大项目2015-2-5" xfId="2206"/>
    <cellStyle name="注释 17" xfId="2207"/>
    <cellStyle name="好 18" xfId="2208"/>
    <cellStyle name="好 2 2" xfId="2209"/>
    <cellStyle name="好 3" xfId="2210"/>
    <cellStyle name="好 5 2 2" xfId="2211"/>
    <cellStyle name="好 5 3" xfId="2212"/>
    <cellStyle name="好 6 2" xfId="2213"/>
    <cellStyle name="好 6 2 2" xfId="2214"/>
    <cellStyle name="好 6 3" xfId="2215"/>
    <cellStyle name="好 7 2" xfId="2216"/>
    <cellStyle name="好 8" xfId="2217"/>
    <cellStyle name="好 8 2" xfId="2218"/>
    <cellStyle name="好 9" xfId="2219"/>
    <cellStyle name="好_~4190974" xfId="2220"/>
    <cellStyle name="好_~4190974_十三五 商贸服务业重大项目2015-2-5" xfId="2221"/>
    <cellStyle name="好_高中教师人数（教育厅1.6日提供）" xfId="2222"/>
    <cellStyle name="好_~5676413" xfId="2223"/>
    <cellStyle name="好_“十三五”期柳州市重大物流项目计划表（区域划分）（改）" xfId="2224"/>
    <cellStyle name="好_00省级(定稿)" xfId="2225"/>
    <cellStyle name="输出 3 2" xfId="2226"/>
    <cellStyle name="好_03昭通" xfId="2227"/>
    <cellStyle name="好_0502通海县" xfId="2228"/>
    <cellStyle name="好_05玉溪" xfId="2229"/>
    <cellStyle name="好_0605石屏县" xfId="2230"/>
    <cellStyle name="好_0605石屏县_十三五 商贸服务业重大项目2015-2-5" xfId="2231"/>
    <cellStyle name="好_1003牟定县" xfId="2232"/>
    <cellStyle name="好_11大理" xfId="2233"/>
    <cellStyle name="好_11大理_十三五 商贸服务业重大项目2015-2-5" xfId="2234"/>
    <cellStyle name="好_2、土地面积、人口、粮食产量基本情况" xfId="2235"/>
    <cellStyle name="好_2、土地面积、人口、粮食产量基本情况_十三五 商贸服务业重大项目2015-2-5" xfId="2236"/>
    <cellStyle name="好_2006年基础数据" xfId="2237"/>
    <cellStyle name="好_2006年全省财力计算表（中央、决算）" xfId="2238"/>
    <cellStyle name="好_2006年水利统计指标统计表" xfId="2239"/>
    <cellStyle name="好_2006年水利统计指标统计表_十三五 商贸服务业重大项目2015-2-5" xfId="2240"/>
    <cellStyle name="好_2006年在职人员情况" xfId="2241"/>
    <cellStyle name="好_2006年在职人员情况_十三五 商贸服务业重大项目2015-2-5" xfId="2242"/>
    <cellStyle name="好_2007年检察院案件数" xfId="2243"/>
    <cellStyle name="好_2007年人员分部门统计表" xfId="2244"/>
    <cellStyle name="好_2009年一般性转移支付标准工资" xfId="2245"/>
    <cellStyle name="强调文字颜色 1 2" xfId="2246"/>
    <cellStyle name="好_2009年一般性转移支付标准工资_~4190974_十三五 商贸服务业重大项目2015-2-5" xfId="2247"/>
    <cellStyle name="好_2009年一般性转移支付标准工资_~5676413" xfId="2248"/>
    <cellStyle name="输出 10" xfId="2249"/>
    <cellStyle name="好_2009年一般性转移支付标准工资_~5676413_十三五 商贸服务业重大项目2015-2-5" xfId="2250"/>
    <cellStyle name="好_2009年一般性转移支付标准工资_不用软件计算9.1不考虑经费管理评价xl_十三五 商贸服务业重大项目2015-2-5" xfId="2251"/>
    <cellStyle name="好_2009年一般性转移支付标准工资_地方配套按人均增幅控制8.30xl" xfId="2252"/>
    <cellStyle name="好_2009年一般性转移支付标准工资_地方配套按人均增幅控制8.30xl_十三五 商贸服务业重大项目2015-2-5" xfId="2253"/>
    <cellStyle name="好_2009年一般性转移支付标准工资_地方配套按人均增幅控制8.30一般预算平均增幅、人均可用财力平均增幅两次控制、社会治安系数调整、案件数调整xl" xfId="2254"/>
    <cellStyle name="强调文字颜色 6 4" xfId="2255"/>
    <cellStyle name="好_2009年一般性转移支付标准工资_奖励补助测算5.22测试" xfId="2256"/>
    <cellStyle name="好_2009年一般性转移支付标准工资_奖励补助测算5.22测试_十三五 商贸服务业重大项目2015-2-5" xfId="2257"/>
    <cellStyle name="好_2009年一般性转移支付标准工资_奖励补助测算5.23新" xfId="2258"/>
    <cellStyle name="好_2009年一般性转移支付标准工资_奖励补助测算5.23新_十三五 商贸服务业重大项目2015-2-5" xfId="2259"/>
    <cellStyle name="好_2009年一般性转移支付标准工资_奖励补助测算5.24冯铸" xfId="2260"/>
    <cellStyle name="好_2009年一般性转移支付标准工资_奖励补助测算7.23" xfId="2261"/>
    <cellStyle name="好_2009年一般性转移支付标准工资_奖励补助测算7.25" xfId="2262"/>
    <cellStyle name="好_2009年一般性转移支付标准工资_奖励补助测算7.25 (version 1) (version 1)" xfId="2263"/>
    <cellStyle name="强调文字颜色 4 2 4" xfId="2264"/>
    <cellStyle name="好_2009年一般性转移支付标准工资_奖励补助测算7.25 (version 1) (version 1)_十三五 商贸服务业重大项目2015-2-5" xfId="2265"/>
    <cellStyle name="着色 3 2 2" xfId="2266"/>
    <cellStyle name="好_2009年一般性转移支付标准工资_十三五 商贸服务业重大项目2015-2-5" xfId="2267"/>
    <cellStyle name="好_2012年市绩效考评指标体系初步框架(3.6)" xfId="2268"/>
    <cellStyle name="好_2012年市绩效考评指标体系初步框架（3.7）" xfId="2269"/>
    <cellStyle name="好_530623_2006年县级财政报表附表" xfId="2270"/>
    <cellStyle name="好_财政供养人员_十三五 商贸服务业重大项目2015-2-5" xfId="2271"/>
    <cellStyle name="好_530629_2006年县级财政报表附表" xfId="2272"/>
    <cellStyle name="好_5334_2006年迪庆县级财政报表附表" xfId="2273"/>
    <cellStyle name="好_Book1" xfId="2274"/>
    <cellStyle name="好_Book1_1" xfId="2275"/>
    <cellStyle name="好_Book1_1_十三五 商贸服务业重大项目2015-2-5" xfId="2276"/>
    <cellStyle name="好_Book1_2" xfId="2277"/>
    <cellStyle name="好_Book1_3" xfId="2278"/>
    <cellStyle name="好_Book1_4" xfId="2279"/>
    <cellStyle name="好_Book1_4_十三五 商贸服务业重大项目2015-2-5" xfId="2280"/>
    <cellStyle name="强调文字颜色 6 2" xfId="2281"/>
    <cellStyle name="好_Book2" xfId="2282"/>
    <cellStyle name="好_不用软件计算9.1不考虑经费管理评价xl" xfId="2283"/>
    <cellStyle name="好_城建部门" xfId="2284"/>
    <cellStyle name="强调文字颜色 1 3 3" xfId="2285"/>
    <cellStyle name="好_地方配套按人均增幅控制8.30xl" xfId="2286"/>
    <cellStyle name="好_地方配套按人均增幅控制8.30xl_十三五 商贸服务业重大项目2015-2-5" xfId="2287"/>
    <cellStyle name="好_第五部分(才淼、饶永宏）" xfId="2288"/>
    <cellStyle name="好_副本73283696546880457822010-04-29 2" xfId="2289"/>
    <cellStyle name="好_汇总" xfId="2290"/>
    <cellStyle name="好_汇总附件2、3、4企业基本情况、研发项目、投资项目表" xfId="2291"/>
    <cellStyle name="好_汇总附件2、3、4企业基本情况、研发项目、投资项目表_十三五 商贸服务业重大项目2015-2-5" xfId="2292"/>
    <cellStyle name="警告文本 4 3" xfId="2293"/>
    <cellStyle name="好_基础数据分析" xfId="2294"/>
    <cellStyle name="注释 7 2 2" xfId="2295"/>
    <cellStyle name="好_基础数据分析_十三五 商贸服务业重大项目2015-2-5" xfId="2296"/>
    <cellStyle name="好_检验表（调整后）" xfId="2297"/>
    <cellStyle name="好_奖励补助测算5.22测试" xfId="2298"/>
    <cellStyle name="好_奖励补助测算5.22测试_十三五 商贸服务业重大项目2015-2-5" xfId="2299"/>
    <cellStyle name="好_奖励补助测算5.23新_十三五 商贸服务业重大项目2015-2-5" xfId="2300"/>
    <cellStyle name="好_奖励补助测算5.24冯铸" xfId="2301"/>
    <cellStyle name="好_奖励补助测算7.23" xfId="2302"/>
    <cellStyle name="检查单元格 9 2" xfId="2303"/>
    <cellStyle name="好_奖励补助测算7.23_十三五 商贸服务业重大项目2015-2-5" xfId="2304"/>
    <cellStyle name="好_奖励补助测算7.25 (version 1) (version 1)_十三五 商贸服务业重大项目2015-2-5" xfId="2305"/>
    <cellStyle name="好_教师绩效工资测算表（离退休按各地上报数测算）2009年1月1日" xfId="2306"/>
    <cellStyle name="好_教育厅提供义务教育及高中教师人数（2009年1月6日）" xfId="2307"/>
    <cellStyle name="好_教育厅提供义务教育及高中教师人数（2009年1月6日）_十三五 商贸服务业重大项目2015-2-5" xfId="2308"/>
    <cellStyle name="样式 1 2 2" xfId="2309"/>
    <cellStyle name="好_三季度－表二" xfId="2310"/>
    <cellStyle name="好_三季度－表二_十三五 商贸服务业重大项目2015-2-5" xfId="2311"/>
    <cellStyle name="警告文本 5 2" xfId="2312"/>
    <cellStyle name="好_卫生部门" xfId="2313"/>
    <cellStyle name="好_卫生部门_十三五 商贸服务业重大项目2015-2-5" xfId="2314"/>
    <cellStyle name="好_下半年禁吸戒毒经费1000万元" xfId="2315"/>
    <cellStyle name="好_下半年禁吸戒毒经费1000万元_十三五 商贸服务业重大项目2015-2-5" xfId="2316"/>
    <cellStyle name="好_县级基础数据" xfId="2317"/>
    <cellStyle name="好_义务教育阶段教职工人数（教育厅提供最终）" xfId="2318"/>
    <cellStyle name="好_义务教育阶段教职工人数（教育厅提供最终）_十三五 商贸服务业重大项目2015-2-5" xfId="2319"/>
    <cellStyle name="好_云南农村义务教育统计表" xfId="2320"/>
    <cellStyle name="适中 2 3" xfId="2321"/>
    <cellStyle name="好_云南省2008年中小学教师人数统计表" xfId="2322"/>
    <cellStyle name="好_云南省2008年中小学教职工情况（教育厅提供20090101加工整理）" xfId="2323"/>
    <cellStyle name="好_云南省2008年中小学教职工情况（教育厅提供20090101加工整理）_十三五 商贸服务业重大项目2015-2-5" xfId="2324"/>
    <cellStyle name="好_指标五" xfId="2325"/>
    <cellStyle name="后继超级链接" xfId="2326"/>
    <cellStyle name="强调文字颜色 4 11" xfId="2327"/>
    <cellStyle name="汇总 10" xfId="2328"/>
    <cellStyle name="强调文字颜色 4 12" xfId="2329"/>
    <cellStyle name="汇总 11" xfId="2330"/>
    <cellStyle name="强调文字颜色 4 14" xfId="2331"/>
    <cellStyle name="汇总 13" xfId="2332"/>
    <cellStyle name="着色 6 3 2 2" xfId="2333"/>
    <cellStyle name="强调文字颜色 4 15" xfId="2334"/>
    <cellStyle name="汇总 14" xfId="2335"/>
    <cellStyle name="汇总 2" xfId="2336"/>
    <cellStyle name="汇总 2 2" xfId="2337"/>
    <cellStyle name="汇总 2 4" xfId="2338"/>
    <cellStyle name="汇总 3" xfId="2339"/>
    <cellStyle name="汇总 3 2" xfId="2340"/>
    <cellStyle name="汇总 3 3" xfId="2341"/>
    <cellStyle name="汇总 4" xfId="2342"/>
    <cellStyle name="汇总 4 2" xfId="2343"/>
    <cellStyle name="汇总 4 2 2" xfId="2344"/>
    <cellStyle name="汇总 4 3" xfId="2345"/>
    <cellStyle name="汇总 5" xfId="2346"/>
    <cellStyle name="汇总 5 2" xfId="2347"/>
    <cellStyle name="汇总 6" xfId="2348"/>
    <cellStyle name="汇总 7" xfId="2349"/>
    <cellStyle name="汇总 7 3" xfId="2350"/>
    <cellStyle name="汇总 8" xfId="2351"/>
    <cellStyle name="汇总 8 2" xfId="2352"/>
    <cellStyle name="汇总 9" xfId="2353"/>
    <cellStyle name="计算 13" xfId="2354"/>
    <cellStyle name="计算 18" xfId="2355"/>
    <cellStyle name="计算 2 2" xfId="2356"/>
    <cellStyle name="计算 2 3" xfId="2357"/>
    <cellStyle name="计算 2 4" xfId="2358"/>
    <cellStyle name="普通_ 白土" xfId="2359"/>
    <cellStyle name="计算 2 5" xfId="2360"/>
    <cellStyle name="检查单元格 10" xfId="2361"/>
    <cellStyle name="检查单元格 12" xfId="2362"/>
    <cellStyle name="检查单元格 13" xfId="2363"/>
    <cellStyle name="检查单元格 14" xfId="2364"/>
    <cellStyle name="检查单元格 15" xfId="2365"/>
    <cellStyle name="检查单元格 16" xfId="2366"/>
    <cellStyle name="检查单元格 17" xfId="2367"/>
    <cellStyle name="检查单元格 18" xfId="2368"/>
    <cellStyle name="检查单元格 19" xfId="2369"/>
    <cellStyle name="检查单元格 2" xfId="2370"/>
    <cellStyle name="检查单元格 2 2" xfId="2371"/>
    <cellStyle name="检查单元格 2 3" xfId="2372"/>
    <cellStyle name="检查单元格 3" xfId="2373"/>
    <cellStyle name="检查单元格 3 2" xfId="2374"/>
    <cellStyle name="检查单元格 3 3" xfId="2375"/>
    <cellStyle name="检查单元格 4" xfId="2376"/>
    <cellStyle name="检查单元格 4 2" xfId="2377"/>
    <cellStyle name="检查单元格 4 3" xfId="2378"/>
    <cellStyle name="检查单元格 6 2 2" xfId="2379"/>
    <cellStyle name="检查单元格 7" xfId="2380"/>
    <cellStyle name="检查单元格 7 2" xfId="2381"/>
    <cellStyle name="检查单元格 7 2 2" xfId="2382"/>
    <cellStyle name="检查单元格 8 2" xfId="2383"/>
    <cellStyle name="检查单元格 9" xfId="2384"/>
    <cellStyle name="解释性文本 10" xfId="2385"/>
    <cellStyle name="解释性文本 12" xfId="2386"/>
    <cellStyle name="解释性文本 13" xfId="2387"/>
    <cellStyle name="解释性文本 14" xfId="2388"/>
    <cellStyle name="解释性文本 15" xfId="2389"/>
    <cellStyle name="解释性文本 16" xfId="2390"/>
    <cellStyle name="解释性文本 17" xfId="2391"/>
    <cellStyle name="解释性文本 2 2" xfId="2392"/>
    <cellStyle name="解释性文本 2 3" xfId="2393"/>
    <cellStyle name="解释性文本 2 4" xfId="2394"/>
    <cellStyle name="解释性文本 3 3" xfId="2395"/>
    <cellStyle name="解释性文本 4 2" xfId="2396"/>
    <cellStyle name="解释性文本 5 2 2" xfId="2397"/>
    <cellStyle name="解释性文本 6 2 2" xfId="2398"/>
    <cellStyle name="借出原因" xfId="2399"/>
    <cellStyle name="警告文本 10" xfId="2400"/>
    <cellStyle name="警告文本 11" xfId="2401"/>
    <cellStyle name="警告文本 12" xfId="2402"/>
    <cellStyle name="警告文本 13" xfId="2403"/>
    <cellStyle name="警告文本 14" xfId="2404"/>
    <cellStyle name="警告文本 17" xfId="2405"/>
    <cellStyle name="警告文本 2 3" xfId="2406"/>
    <cellStyle name="警告文本 3 3" xfId="2407"/>
    <cellStyle name="警告文本 4" xfId="2408"/>
    <cellStyle name="警告文本 4 2" xfId="2409"/>
    <cellStyle name="警告文本 4 2 2" xfId="2410"/>
    <cellStyle name="警告文本 5" xfId="2411"/>
    <cellStyle name="警告文本 6" xfId="2412"/>
    <cellStyle name="警告文本 6 2" xfId="2413"/>
    <cellStyle name="警告文本 6 2 2" xfId="2414"/>
    <cellStyle name="警告文本 6 3" xfId="2415"/>
    <cellStyle name="警告文本 7" xfId="2416"/>
    <cellStyle name="警告文本 7 2" xfId="2417"/>
    <cellStyle name="警告文本 7 2 2" xfId="2418"/>
    <cellStyle name="警告文本 7 3" xfId="2419"/>
    <cellStyle name="警告文本 8" xfId="2420"/>
    <cellStyle name="警告文本 8 2" xfId="2421"/>
    <cellStyle name="警告文本 9 2" xfId="2422"/>
    <cellStyle name="链接单元格 10" xfId="2423"/>
    <cellStyle name="链接单元格 11" xfId="2424"/>
    <cellStyle name="链接单元格 12" xfId="2425"/>
    <cellStyle name="链接单元格 13" xfId="2426"/>
    <cellStyle name="链接单元格 14" xfId="2427"/>
    <cellStyle name="链接单元格 15" xfId="2428"/>
    <cellStyle name="链接单元格 16" xfId="2429"/>
    <cellStyle name="链接单元格 17" xfId="2430"/>
    <cellStyle name="链接单元格 2" xfId="2431"/>
    <cellStyle name="链接单元格 2 3" xfId="2432"/>
    <cellStyle name="链接单元格 2 4" xfId="2433"/>
    <cellStyle name="链接单元格 3" xfId="2434"/>
    <cellStyle name="链接单元格 3 3" xfId="2435"/>
    <cellStyle name="链接单元格 4" xfId="2436"/>
    <cellStyle name="链接单元格 4 2" xfId="2437"/>
    <cellStyle name="链接单元格 5" xfId="2438"/>
    <cellStyle name="着色 4" xfId="2439"/>
    <cellStyle name="链接单元格 5 2" xfId="2440"/>
    <cellStyle name="着色 5" xfId="2441"/>
    <cellStyle name="链接单元格 5 3" xfId="2442"/>
    <cellStyle name="链接单元格 6" xfId="2443"/>
    <cellStyle name="链接单元格 6 2" xfId="2444"/>
    <cellStyle name="链接单元格 6 3" xfId="2445"/>
    <cellStyle name="霓付 [0]_ +Foil &amp; -FOIL &amp; PAPER" xfId="2446"/>
    <cellStyle name="霓付_ +Foil &amp; -FOIL &amp; PAPER" xfId="2447"/>
    <cellStyle name="烹拳 [0]_ +Foil &amp; -FOIL &amp; PAPER" xfId="2448"/>
    <cellStyle name="烹拳_ +Foil &amp; -FOIL &amp; PAPER" xfId="2449"/>
    <cellStyle name="千分位[0]_ 白土" xfId="2450"/>
    <cellStyle name="千分位_ 白土" xfId="2451"/>
    <cellStyle name="千位[0]_ 方正PC" xfId="2452"/>
    <cellStyle name="千位分隔 2" xfId="2453"/>
    <cellStyle name="千位分隔 2 2" xfId="2454"/>
    <cellStyle name="千位分隔 2 3" xfId="2455"/>
    <cellStyle name="钎霖_4岿角利" xfId="2456"/>
    <cellStyle name="强调文字颜色 1 10" xfId="2457"/>
    <cellStyle name="强调文字颜色 1 11" xfId="2458"/>
    <cellStyle name="强调文字颜色 1 12" xfId="2459"/>
    <cellStyle name="强调文字颜色 1 13" xfId="2460"/>
    <cellStyle name="强调文字颜色 1 14" xfId="2461"/>
    <cellStyle name="强调文字颜色 1 16" xfId="2462"/>
    <cellStyle name="强调文字颜色 1 17" xfId="2463"/>
    <cellStyle name="强调文字颜色 1 18" xfId="2464"/>
    <cellStyle name="强调文字颜色 1 3" xfId="2465"/>
    <cellStyle name="强调文字颜色 1 3 2" xfId="2466"/>
    <cellStyle name="强调文字颜色 1 4" xfId="2467"/>
    <cellStyle name="强调文字颜色 1 4 2" xfId="2468"/>
    <cellStyle name="强调文字颜色 1 4 3" xfId="2469"/>
    <cellStyle name="强调文字颜色 1 5" xfId="2470"/>
    <cellStyle name="输出 4" xfId="2471"/>
    <cellStyle name="强调文字颜色 1 5 2" xfId="2472"/>
    <cellStyle name="强调文字颜色 1 8" xfId="2473"/>
    <cellStyle name="强调文字颜色 1 9" xfId="2474"/>
    <cellStyle name="强调文字颜色 2 10" xfId="2475"/>
    <cellStyle name="强调文字颜色 2 11" xfId="2476"/>
    <cellStyle name="强调文字颜色 2 12" xfId="2477"/>
    <cellStyle name="强调文字颜色 2 15" xfId="2478"/>
    <cellStyle name="强调文字颜色 2 16" xfId="2479"/>
    <cellStyle name="强调文字颜色 2 17" xfId="2480"/>
    <cellStyle name="强调文字颜色 2 18" xfId="2481"/>
    <cellStyle name="强调文字颜色 2 2" xfId="2482"/>
    <cellStyle name="强调文字颜色 2 3" xfId="2483"/>
    <cellStyle name="强调文字颜色 2 3 3" xfId="2484"/>
    <cellStyle name="强调文字颜色 2 4" xfId="2485"/>
    <cellStyle name="强调文字颜色 2 4 2 2" xfId="2486"/>
    <cellStyle name="强调文字颜色 2 4 3" xfId="2487"/>
    <cellStyle name="强调文字颜色 2 5" xfId="2488"/>
    <cellStyle name="强调文字颜色 2 5 2" xfId="2489"/>
    <cellStyle name="强调文字颜色 2 6" xfId="2490"/>
    <cellStyle name="强调文字颜色 2 7" xfId="2491"/>
    <cellStyle name="强调文字颜色 2 8" xfId="2492"/>
    <cellStyle name="适中 5 2 2" xfId="2493"/>
    <cellStyle name="强调文字颜色 2 9" xfId="2494"/>
    <cellStyle name="强调文字颜色 3 10" xfId="2495"/>
    <cellStyle name="强调文字颜色 3 11" xfId="2496"/>
    <cellStyle name="强调文字颜色 3 12" xfId="2497"/>
    <cellStyle name="着色 1 3 2" xfId="2498"/>
    <cellStyle name="强调文字颜色 3 13" xfId="2499"/>
    <cellStyle name="着色 1 3 3" xfId="2500"/>
    <cellStyle name="强调文字颜色 3 14" xfId="2501"/>
    <cellStyle name="强调文字颜色 3 15" xfId="2502"/>
    <cellStyle name="强调文字颜色 3 16" xfId="2503"/>
    <cellStyle name="强调文字颜色 3 2" xfId="2504"/>
    <cellStyle name="强调文字颜色 3 2 4" xfId="2505"/>
    <cellStyle name="强调文字颜色 4 10" xfId="2506"/>
    <cellStyle name="强调文字颜色 4 2 3" xfId="2507"/>
    <cellStyle name="强调文字颜色 4 3 3" xfId="2508"/>
    <cellStyle name="强调文字颜色 4 5" xfId="2509"/>
    <cellStyle name="强调文字颜色 4 6" xfId="2510"/>
    <cellStyle name="强调文字颜色 4 7" xfId="2511"/>
    <cellStyle name="输入 10" xfId="2512"/>
    <cellStyle name="强调文字颜色 4 8" xfId="2513"/>
    <cellStyle name="输入 11" xfId="2514"/>
    <cellStyle name="强调文字颜色 4 9" xfId="2515"/>
    <cellStyle name="强调文字颜色 5 10" xfId="2516"/>
    <cellStyle name="强调文字颜色 5 12" xfId="2517"/>
    <cellStyle name="强调文字颜色 5 14" xfId="2518"/>
    <cellStyle name="强调文字颜色 5 15" xfId="2519"/>
    <cellStyle name="强调文字颜色 5 18" xfId="2520"/>
    <cellStyle name="强调文字颜色 5 2" xfId="2521"/>
    <cellStyle name="强调文字颜色 5 3" xfId="2522"/>
    <cellStyle name="强调文字颜色 5 3 2" xfId="2523"/>
    <cellStyle name="强调文字颜色 5 4" xfId="2524"/>
    <cellStyle name="强调文字颜色 5 5" xfId="2525"/>
    <cellStyle name="强调文字颜色 5 6" xfId="2526"/>
    <cellStyle name="强调文字颜色 5 7" xfId="2527"/>
    <cellStyle name="强调文字颜色 5 8" xfId="2528"/>
    <cellStyle name="强调文字颜色 5 9" xfId="2529"/>
    <cellStyle name="强调文字颜色 6 10" xfId="2530"/>
    <cellStyle name="未定义" xfId="2531"/>
    <cellStyle name="强调文字颜色 6 11" xfId="2532"/>
    <cellStyle name="强调文字颜色 6 12" xfId="2533"/>
    <cellStyle name="强调文字颜色 6 14" xfId="2534"/>
    <cellStyle name="强调文字颜色 6 16" xfId="2535"/>
    <cellStyle name="强调文字颜色 6 18" xfId="2536"/>
    <cellStyle name="强调文字颜色 6 2 2" xfId="2537"/>
    <cellStyle name="强调文字颜色 6 2 3" xfId="2538"/>
    <cellStyle name="强调文字颜色 6 3" xfId="2539"/>
    <cellStyle name="强调文字颜色 6 3 2" xfId="2540"/>
    <cellStyle name="强调文字颜色 6 3 3" xfId="2541"/>
    <cellStyle name="强调文字颜色 6 5" xfId="2542"/>
    <cellStyle name="强调文字颜色 6 5 2" xfId="2543"/>
    <cellStyle name="强调文字颜色 6 6" xfId="2544"/>
    <cellStyle name="强调文字颜色 6 7" xfId="2545"/>
    <cellStyle name="强调文字颜色 6 9" xfId="2546"/>
    <cellStyle name="着色 6" xfId="2547"/>
    <cellStyle name="商品名称" xfId="2548"/>
    <cellStyle name="适中 10" xfId="2549"/>
    <cellStyle name="适中 11" xfId="2550"/>
    <cellStyle name="适中 12" xfId="2551"/>
    <cellStyle name="适中 13" xfId="2552"/>
    <cellStyle name="适中 15" xfId="2553"/>
    <cellStyle name="适中 16" xfId="2554"/>
    <cellStyle name="适中 17" xfId="2555"/>
    <cellStyle name="适中 18" xfId="2556"/>
    <cellStyle name="适中 2" xfId="2557"/>
    <cellStyle name="适中 2 2" xfId="2558"/>
    <cellStyle name="适中 3 2" xfId="2559"/>
    <cellStyle name="适中 3 3" xfId="2560"/>
    <cellStyle name="适中 4" xfId="2561"/>
    <cellStyle name="适中 4 2" xfId="2562"/>
    <cellStyle name="适中 5" xfId="2563"/>
    <cellStyle name="适中 5 2" xfId="2564"/>
    <cellStyle name="适中 5 3" xfId="2565"/>
    <cellStyle name="适中 6" xfId="2566"/>
    <cellStyle name="适中 6 2" xfId="2567"/>
    <cellStyle name="适中 6 2 2" xfId="2568"/>
    <cellStyle name="适中 6 3" xfId="2569"/>
    <cellStyle name="适中 7" xfId="2570"/>
    <cellStyle name="适中 7 2" xfId="2571"/>
    <cellStyle name="适中 8" xfId="2572"/>
    <cellStyle name="输出 2 2" xfId="2573"/>
    <cellStyle name="输出 2 3" xfId="2574"/>
    <cellStyle name="输出 2 4" xfId="2575"/>
    <cellStyle name="输出 3 3" xfId="2576"/>
    <cellStyle name="输出 5" xfId="2577"/>
    <cellStyle name="输出 6" xfId="2578"/>
    <cellStyle name="输出 6 2 2" xfId="2579"/>
    <cellStyle name="输出 7" xfId="2580"/>
    <cellStyle name="输出 7 2" xfId="2581"/>
    <cellStyle name="输出 9" xfId="2582"/>
    <cellStyle name="输入 12" xfId="2583"/>
    <cellStyle name="输入 15" xfId="2584"/>
    <cellStyle name="输入 16" xfId="2585"/>
    <cellStyle name="输入 17" xfId="2586"/>
    <cellStyle name="输入 2 5" xfId="2587"/>
    <cellStyle name="输入 4" xfId="2588"/>
    <cellStyle name="输入 4 2" xfId="2589"/>
    <cellStyle name="输入 5" xfId="2590"/>
    <cellStyle name="输入 5 2" xfId="2591"/>
    <cellStyle name="输入 5 3" xfId="2592"/>
    <cellStyle name="输入 6" xfId="2593"/>
    <cellStyle name="输入 7" xfId="2594"/>
    <cellStyle name="输入 9" xfId="2595"/>
    <cellStyle name="数量" xfId="2596"/>
    <cellStyle name="小数" xfId="2597"/>
    <cellStyle name="样式 1_2008年中间业务计划（汇总）" xfId="2598"/>
    <cellStyle name="昗弨_Pacific Region P&amp;L" xfId="2599"/>
    <cellStyle name="着色 1" xfId="2600"/>
    <cellStyle name="着色 1 2 2" xfId="2601"/>
    <cellStyle name="着色 1 2 3" xfId="2602"/>
    <cellStyle name="着色 1 3" xfId="2603"/>
    <cellStyle name="着色 1 4" xfId="2604"/>
    <cellStyle name="着色 2 2 2" xfId="2605"/>
    <cellStyle name="着色 2 2 3" xfId="2606"/>
    <cellStyle name="着色 2 3" xfId="2607"/>
    <cellStyle name="着色 2 3 2" xfId="2608"/>
    <cellStyle name="着色 2 3 2 2" xfId="2609"/>
    <cellStyle name="着色 2 4" xfId="2610"/>
    <cellStyle name="着色 3" xfId="2611"/>
    <cellStyle name="着色 3 2 3" xfId="2612"/>
    <cellStyle name="着色 3 3" xfId="2613"/>
    <cellStyle name="着色 3 3 2" xfId="2614"/>
    <cellStyle name="着色 3 3 2 2" xfId="2615"/>
    <cellStyle name="着色 3 3 3" xfId="2616"/>
    <cellStyle name="着色 3 4" xfId="2617"/>
    <cellStyle name="着色 4 2 3" xfId="2618"/>
    <cellStyle name="着色 4 3" xfId="2619"/>
    <cellStyle name="着色 4 3 3" xfId="2620"/>
    <cellStyle name="着色 4 4" xfId="2621"/>
    <cellStyle name="着色 5 2" xfId="2622"/>
    <cellStyle name="着色 5 2 2" xfId="2623"/>
    <cellStyle name="着色 5 2 3" xfId="2624"/>
    <cellStyle name="着色 5 3 2" xfId="2625"/>
    <cellStyle name="着色 5 3 2 2" xfId="2626"/>
    <cellStyle name="着色 5 3 3" xfId="2627"/>
    <cellStyle name="着色 6 2" xfId="2628"/>
    <cellStyle name="着色 6 2 2" xfId="2629"/>
    <cellStyle name="着色 6 2 3" xfId="2630"/>
    <cellStyle name="着色 6 3 2" xfId="2631"/>
    <cellStyle name="着色 6 3 3" xfId="2632"/>
    <cellStyle name="着色 6 4" xfId="2633"/>
    <cellStyle name="寘嬫愗傝 [0.00]_Region Orders (2)" xfId="2634"/>
    <cellStyle name="注释 18" xfId="2635"/>
    <cellStyle name="注释 19" xfId="2636"/>
    <cellStyle name="注释 2 2 2" xfId="2637"/>
    <cellStyle name="注释 2 2 3" xfId="2638"/>
    <cellStyle name="注释 3 2 2" xfId="2639"/>
    <cellStyle name="注释 3 2 3" xfId="2640"/>
    <cellStyle name="注释 4" xfId="2641"/>
    <cellStyle name="注释 5" xfId="2642"/>
    <cellStyle name="注释 5 2" xfId="2643"/>
    <cellStyle name="注释 5 3" xfId="2644"/>
    <cellStyle name="注释 6" xfId="2645"/>
    <cellStyle name="注释 6 2" xfId="2646"/>
    <cellStyle name="注释 6 3" xfId="2647"/>
    <cellStyle name="注释 6 4" xfId="2648"/>
    <cellStyle name="注释 7 2" xfId="2649"/>
    <cellStyle name="注释 7 3" xfId="2650"/>
    <cellStyle name="注释 7 4" xfId="2651"/>
    <cellStyle name="注释 8 2" xfId="2652"/>
    <cellStyle name="注释 9" xfId="2653"/>
    <cellStyle name="콤마 [0]_BOILER-CO1" xfId="2654"/>
    <cellStyle name="콤마_BOILER-CO1" xfId="2655"/>
    <cellStyle name="통화 [0]_BOILER-CO1" xfId="2656"/>
    <cellStyle name="표준_0N-HANDLING " xfId="2657"/>
  </cellStyles>
  <dxfs count="2">
    <dxf>
      <font>
        <color rgb="FF9C0006"/>
      </font>
      <fill>
        <patternFill patternType="solid">
          <bgColor rgb="FFFFC7CE"/>
        </patternFill>
      </fill>
    </dxf>
    <dxf>
      <font>
        <b val="0"/>
        <color indexed="20"/>
      </font>
      <fill>
        <patternFill patternType="solid">
          <bgColor indexed="45"/>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109" workbookViewId="0">
      <selection activeCell="A1" sqref="A1"/>
    </sheetView>
  </sheetViews>
  <sheetFormatPr defaultColWidth="9" defaultRowHeight="14.25"/>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O78"/>
  <sheetViews>
    <sheetView tabSelected="1" zoomScale="85" zoomScaleNormal="85" workbookViewId="0">
      <pane ySplit="5" topLeftCell="A78" activePane="bottomLeft" state="frozen"/>
      <selection/>
      <selection pane="bottomLeft" activeCell="N5" sqref="N5"/>
    </sheetView>
  </sheetViews>
  <sheetFormatPr defaultColWidth="9" defaultRowHeight="12.75"/>
  <cols>
    <col min="1" max="1" width="6.46666666666667" style="197" customWidth="1"/>
    <col min="2" max="2" width="18.2333333333333" style="197" customWidth="1"/>
    <col min="3" max="3" width="28" style="198" customWidth="1"/>
    <col min="4" max="4" width="7.5" style="199" hidden="1" customWidth="1"/>
    <col min="5" max="5" width="11.6166666666667" style="197" customWidth="1"/>
    <col min="6" max="6" width="68.8166666666667" style="200" customWidth="1"/>
    <col min="7" max="7" width="11.7583333333333" style="201" hidden="1" customWidth="1"/>
    <col min="8" max="8" width="10.2916666666667" style="201" hidden="1" customWidth="1"/>
    <col min="9" max="9" width="14.4083333333333" style="197" hidden="1" customWidth="1"/>
    <col min="10" max="10" width="23.675" style="202" hidden="1" customWidth="1"/>
    <col min="11" max="11" width="11.1583333333333" style="197" customWidth="1"/>
    <col min="12" max="16384" width="9" style="197"/>
  </cols>
  <sheetData>
    <row r="1" ht="25" customHeight="1" spans="1:2">
      <c r="A1" s="203" t="s">
        <v>0</v>
      </c>
      <c r="B1" s="204"/>
    </row>
    <row r="2" ht="33" customHeight="1" spans="1:11">
      <c r="A2" s="205" t="s">
        <v>1</v>
      </c>
      <c r="B2" s="205"/>
      <c r="C2" s="205"/>
      <c r="D2" s="205"/>
      <c r="E2" s="205"/>
      <c r="F2" s="205"/>
      <c r="G2" s="205"/>
      <c r="H2" s="205"/>
      <c r="I2" s="205"/>
      <c r="J2" s="205"/>
      <c r="K2" s="205"/>
    </row>
    <row r="3" s="189" customFormat="1" ht="34.5" customHeight="1" spans="1:11">
      <c r="A3" s="205"/>
      <c r="B3" s="205"/>
      <c r="C3" s="205"/>
      <c r="D3" s="205"/>
      <c r="E3" s="205"/>
      <c r="F3" s="205"/>
      <c r="G3" s="205"/>
      <c r="H3" s="205"/>
      <c r="I3" s="205"/>
      <c r="J3" s="205"/>
      <c r="K3" s="205"/>
    </row>
    <row r="4" s="189" customFormat="1" ht="37" customHeight="1" spans="1:10">
      <c r="A4" s="206"/>
      <c r="B4" s="206"/>
      <c r="C4" s="207"/>
      <c r="D4" s="206"/>
      <c r="E4" s="206"/>
      <c r="F4" s="206"/>
      <c r="G4" s="206"/>
      <c r="H4" s="206"/>
      <c r="I4" s="206"/>
      <c r="J4" s="239" t="s">
        <v>2</v>
      </c>
    </row>
    <row r="5" s="190" customFormat="1" ht="55" customHeight="1" spans="1:11">
      <c r="A5" s="208" t="s">
        <v>3</v>
      </c>
      <c r="B5" s="208" t="s">
        <v>4</v>
      </c>
      <c r="C5" s="209" t="s">
        <v>5</v>
      </c>
      <c r="D5" s="210"/>
      <c r="E5" s="208" t="s">
        <v>6</v>
      </c>
      <c r="F5" s="208" t="s">
        <v>7</v>
      </c>
      <c r="G5" s="211" t="s">
        <v>8</v>
      </c>
      <c r="H5" s="211" t="s">
        <v>8</v>
      </c>
      <c r="I5" s="211" t="s">
        <v>9</v>
      </c>
      <c r="J5" s="211" t="s">
        <v>10</v>
      </c>
      <c r="K5" s="211" t="s">
        <v>11</v>
      </c>
    </row>
    <row r="6" s="190" customFormat="1" ht="18" customHeight="1" spans="1:11">
      <c r="A6" s="212" t="s">
        <v>12</v>
      </c>
      <c r="B6" s="213"/>
      <c r="C6" s="214"/>
      <c r="D6" s="210"/>
      <c r="E6" s="208"/>
      <c r="F6" s="208"/>
      <c r="G6" s="211"/>
      <c r="H6" s="211"/>
      <c r="I6" s="211"/>
      <c r="J6" s="211"/>
      <c r="K6" s="211"/>
    </row>
    <row r="7" s="191" customFormat="1" ht="119" customHeight="1" spans="1:11">
      <c r="A7" s="215">
        <v>1</v>
      </c>
      <c r="B7" s="216" t="s">
        <v>13</v>
      </c>
      <c r="C7" s="217" t="s">
        <v>14</v>
      </c>
      <c r="D7" s="216">
        <v>1</v>
      </c>
      <c r="E7" s="216" t="s">
        <v>15</v>
      </c>
      <c r="F7" s="218" t="s">
        <v>16</v>
      </c>
      <c r="G7" s="219">
        <v>111415</v>
      </c>
      <c r="H7" s="219">
        <v>12000</v>
      </c>
      <c r="I7" s="219" t="s">
        <v>17</v>
      </c>
      <c r="J7" s="240" t="s">
        <v>18</v>
      </c>
      <c r="K7" s="241">
        <f>G7/10000</f>
        <v>11.1415</v>
      </c>
    </row>
    <row r="8" s="191" customFormat="1" ht="119" customHeight="1" spans="1:11">
      <c r="A8" s="215">
        <v>2</v>
      </c>
      <c r="B8" s="216" t="s">
        <v>19</v>
      </c>
      <c r="C8" s="217" t="s">
        <v>20</v>
      </c>
      <c r="D8" s="216"/>
      <c r="E8" s="216" t="s">
        <v>15</v>
      </c>
      <c r="F8" s="218" t="s">
        <v>21</v>
      </c>
      <c r="G8" s="219"/>
      <c r="H8" s="219"/>
      <c r="I8" s="219"/>
      <c r="J8" s="240"/>
      <c r="K8" s="241">
        <v>4.5</v>
      </c>
    </row>
    <row r="9" s="191" customFormat="1" ht="119" customHeight="1" spans="1:11">
      <c r="A9" s="215">
        <v>3</v>
      </c>
      <c r="B9" s="216" t="s">
        <v>22</v>
      </c>
      <c r="C9" s="217" t="s">
        <v>23</v>
      </c>
      <c r="D9" s="216"/>
      <c r="E9" s="216" t="s">
        <v>15</v>
      </c>
      <c r="F9" s="218" t="s">
        <v>24</v>
      </c>
      <c r="G9" s="219"/>
      <c r="H9" s="219"/>
      <c r="I9" s="219"/>
      <c r="J9" s="240"/>
      <c r="K9" s="241"/>
    </row>
    <row r="10" s="191" customFormat="1" ht="119" customHeight="1" spans="1:11">
      <c r="A10" s="215">
        <v>4</v>
      </c>
      <c r="B10" s="216" t="s">
        <v>25</v>
      </c>
      <c r="C10" s="217" t="s">
        <v>26</v>
      </c>
      <c r="D10" s="216"/>
      <c r="E10" s="216" t="s">
        <v>15</v>
      </c>
      <c r="F10" s="218" t="s">
        <v>27</v>
      </c>
      <c r="G10" s="219"/>
      <c r="H10" s="219"/>
      <c r="I10" s="219"/>
      <c r="J10" s="240"/>
      <c r="K10" s="241">
        <v>7</v>
      </c>
    </row>
    <row r="11" s="191" customFormat="1" ht="160" customHeight="1" spans="1:11">
      <c r="A11" s="215">
        <v>5</v>
      </c>
      <c r="B11" s="216" t="s">
        <v>13</v>
      </c>
      <c r="C11" s="220" t="s">
        <v>28</v>
      </c>
      <c r="D11" s="221" t="s">
        <v>29</v>
      </c>
      <c r="E11" s="221" t="s">
        <v>29</v>
      </c>
      <c r="F11" s="222" t="s">
        <v>30</v>
      </c>
      <c r="G11" s="219">
        <v>26500</v>
      </c>
      <c r="H11" s="219"/>
      <c r="I11" s="219" t="s">
        <v>31</v>
      </c>
      <c r="J11" s="240"/>
      <c r="K11" s="241">
        <f>G11/10000</f>
        <v>2.65</v>
      </c>
    </row>
    <row r="12" s="190" customFormat="1" ht="18" customHeight="1" spans="1:11">
      <c r="A12" s="212" t="s">
        <v>32</v>
      </c>
      <c r="B12" s="213"/>
      <c r="C12" s="214"/>
      <c r="D12" s="210"/>
      <c r="E12" s="208"/>
      <c r="F12" s="208"/>
      <c r="G12" s="211"/>
      <c r="H12" s="211"/>
      <c r="I12" s="211"/>
      <c r="J12" s="211"/>
      <c r="K12" s="211"/>
    </row>
    <row r="13" s="191" customFormat="1" ht="85" customHeight="1" spans="1:11">
      <c r="A13" s="215">
        <v>6</v>
      </c>
      <c r="B13" s="223" t="s">
        <v>13</v>
      </c>
      <c r="C13" s="224" t="s">
        <v>33</v>
      </c>
      <c r="D13" s="223">
        <v>1</v>
      </c>
      <c r="E13" s="223" t="s">
        <v>15</v>
      </c>
      <c r="F13" s="225" t="s">
        <v>34</v>
      </c>
      <c r="G13" s="226">
        <v>39800</v>
      </c>
      <c r="H13" s="226">
        <v>15000</v>
      </c>
      <c r="I13" s="226" t="s">
        <v>35</v>
      </c>
      <c r="J13" s="226" t="s">
        <v>36</v>
      </c>
      <c r="K13" s="241">
        <f t="shared" ref="K13:K36" si="0">G13/10000</f>
        <v>3.98</v>
      </c>
    </row>
    <row r="14" ht="86" customHeight="1" spans="1:145">
      <c r="A14" s="215">
        <v>7</v>
      </c>
      <c r="B14" s="221" t="s">
        <v>13</v>
      </c>
      <c r="C14" s="220" t="s">
        <v>37</v>
      </c>
      <c r="D14" s="221" t="s">
        <v>13</v>
      </c>
      <c r="E14" s="221" t="s">
        <v>15</v>
      </c>
      <c r="F14" s="220" t="s">
        <v>38</v>
      </c>
      <c r="G14" s="219">
        <v>30827</v>
      </c>
      <c r="H14" s="219">
        <v>10000</v>
      </c>
      <c r="I14" s="226" t="s">
        <v>35</v>
      </c>
      <c r="J14" s="240" t="s">
        <v>39</v>
      </c>
      <c r="K14" s="241">
        <f t="shared" si="0"/>
        <v>3.0827</v>
      </c>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row>
    <row r="15" s="192" customFormat="1" ht="87" customHeight="1" spans="1:11">
      <c r="A15" s="215">
        <v>8</v>
      </c>
      <c r="B15" s="221" t="s">
        <v>13</v>
      </c>
      <c r="C15" s="220" t="s">
        <v>40</v>
      </c>
      <c r="D15" s="221" t="s">
        <v>13</v>
      </c>
      <c r="E15" s="221" t="s">
        <v>15</v>
      </c>
      <c r="F15" s="220" t="s">
        <v>41</v>
      </c>
      <c r="G15" s="219">
        <v>24800</v>
      </c>
      <c r="H15" s="219">
        <v>14000</v>
      </c>
      <c r="I15" s="226" t="s">
        <v>35</v>
      </c>
      <c r="J15" s="240" t="s">
        <v>42</v>
      </c>
      <c r="K15" s="241">
        <f t="shared" si="0"/>
        <v>2.48</v>
      </c>
    </row>
    <row r="16" s="193" customFormat="1" ht="89" customHeight="1" spans="1:145">
      <c r="A16" s="215">
        <v>9</v>
      </c>
      <c r="B16" s="221" t="s">
        <v>13</v>
      </c>
      <c r="C16" s="220" t="s">
        <v>43</v>
      </c>
      <c r="D16" s="221" t="s">
        <v>13</v>
      </c>
      <c r="E16" s="221" t="s">
        <v>15</v>
      </c>
      <c r="F16" s="220" t="s">
        <v>44</v>
      </c>
      <c r="G16" s="219">
        <v>102600</v>
      </c>
      <c r="H16" s="219">
        <v>14000</v>
      </c>
      <c r="I16" s="226" t="s">
        <v>35</v>
      </c>
      <c r="J16" s="240" t="s">
        <v>45</v>
      </c>
      <c r="K16" s="241">
        <f t="shared" si="0"/>
        <v>10.26</v>
      </c>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row>
    <row r="17" ht="71.25" spans="1:145">
      <c r="A17" s="215">
        <v>10</v>
      </c>
      <c r="B17" s="221" t="s">
        <v>13</v>
      </c>
      <c r="C17" s="220" t="s">
        <v>46</v>
      </c>
      <c r="D17" s="221" t="s">
        <v>13</v>
      </c>
      <c r="E17" s="221" t="s">
        <v>15</v>
      </c>
      <c r="F17" s="220" t="s">
        <v>47</v>
      </c>
      <c r="G17" s="219">
        <v>45000</v>
      </c>
      <c r="H17" s="219">
        <v>9000</v>
      </c>
      <c r="I17" s="226" t="s">
        <v>35</v>
      </c>
      <c r="J17" s="240" t="s">
        <v>48</v>
      </c>
      <c r="K17" s="241">
        <f t="shared" si="0"/>
        <v>4.5</v>
      </c>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row>
    <row r="18" s="191" customFormat="1" ht="229" customHeight="1" spans="1:11">
      <c r="A18" s="215">
        <v>11</v>
      </c>
      <c r="B18" s="216" t="s">
        <v>13</v>
      </c>
      <c r="C18" s="217" t="s">
        <v>49</v>
      </c>
      <c r="D18" s="216"/>
      <c r="E18" s="216" t="s">
        <v>15</v>
      </c>
      <c r="F18" s="218" t="s">
        <v>50</v>
      </c>
      <c r="G18" s="219">
        <v>93565</v>
      </c>
      <c r="H18" s="219">
        <v>35000</v>
      </c>
      <c r="I18" s="219" t="s">
        <v>51</v>
      </c>
      <c r="J18" s="240" t="s">
        <v>52</v>
      </c>
      <c r="K18" s="241">
        <f t="shared" si="0"/>
        <v>9.3565</v>
      </c>
    </row>
    <row r="19" s="191" customFormat="1" ht="71" customHeight="1" spans="1:11">
      <c r="A19" s="215">
        <v>12</v>
      </c>
      <c r="B19" s="216" t="s">
        <v>13</v>
      </c>
      <c r="C19" s="220" t="s">
        <v>53</v>
      </c>
      <c r="D19" s="216" t="s">
        <v>15</v>
      </c>
      <c r="E19" s="216" t="s">
        <v>15</v>
      </c>
      <c r="F19" s="227" t="s">
        <v>54</v>
      </c>
      <c r="G19" s="219">
        <v>40000</v>
      </c>
      <c r="H19" s="219"/>
      <c r="I19" s="219" t="s">
        <v>55</v>
      </c>
      <c r="J19" s="240"/>
      <c r="K19" s="241">
        <f t="shared" si="0"/>
        <v>4</v>
      </c>
    </row>
    <row r="20" s="191" customFormat="1" ht="97" customHeight="1" spans="1:11">
      <c r="A20" s="215">
        <v>13</v>
      </c>
      <c r="B20" s="221" t="s">
        <v>13</v>
      </c>
      <c r="C20" s="220" t="s">
        <v>56</v>
      </c>
      <c r="D20" s="223" t="s">
        <v>15</v>
      </c>
      <c r="E20" s="223" t="s">
        <v>15</v>
      </c>
      <c r="F20" s="220" t="s">
        <v>57</v>
      </c>
      <c r="G20" s="219">
        <v>85000</v>
      </c>
      <c r="H20" s="219"/>
      <c r="I20" s="226" t="s">
        <v>35</v>
      </c>
      <c r="J20" s="240"/>
      <c r="K20" s="241">
        <f t="shared" si="0"/>
        <v>8.5</v>
      </c>
    </row>
    <row r="21" s="191" customFormat="1" ht="136" customHeight="1" spans="1:11">
      <c r="A21" s="215">
        <v>14</v>
      </c>
      <c r="B21" s="221" t="s">
        <v>13</v>
      </c>
      <c r="C21" s="220" t="s">
        <v>58</v>
      </c>
      <c r="D21" s="223" t="s">
        <v>15</v>
      </c>
      <c r="E21" s="223" t="s">
        <v>15</v>
      </c>
      <c r="F21" s="220" t="s">
        <v>59</v>
      </c>
      <c r="G21" s="219">
        <v>150000</v>
      </c>
      <c r="H21" s="219"/>
      <c r="I21" s="226" t="s">
        <v>55</v>
      </c>
      <c r="J21" s="240"/>
      <c r="K21" s="241">
        <f t="shared" si="0"/>
        <v>15</v>
      </c>
    </row>
    <row r="22" s="191" customFormat="1" ht="101" customHeight="1" spans="1:11">
      <c r="A22" s="215">
        <v>15</v>
      </c>
      <c r="B22" s="216" t="s">
        <v>13</v>
      </c>
      <c r="C22" s="220" t="s">
        <v>60</v>
      </c>
      <c r="D22" s="221" t="s">
        <v>15</v>
      </c>
      <c r="E22" s="221" t="s">
        <v>15</v>
      </c>
      <c r="F22" s="227" t="s">
        <v>61</v>
      </c>
      <c r="G22" s="219">
        <v>26000</v>
      </c>
      <c r="H22" s="219"/>
      <c r="I22" s="219" t="s">
        <v>31</v>
      </c>
      <c r="J22" s="240"/>
      <c r="K22" s="241">
        <f t="shared" si="0"/>
        <v>2.6</v>
      </c>
    </row>
    <row r="23" s="191" customFormat="1" ht="69" customHeight="1" spans="1:11">
      <c r="A23" s="215">
        <v>16</v>
      </c>
      <c r="B23" s="215" t="s">
        <v>13</v>
      </c>
      <c r="C23" s="220" t="s">
        <v>62</v>
      </c>
      <c r="D23" s="221" t="s">
        <v>15</v>
      </c>
      <c r="E23" s="221" t="s">
        <v>15</v>
      </c>
      <c r="F23" s="227" t="s">
        <v>63</v>
      </c>
      <c r="G23" s="219">
        <v>95000</v>
      </c>
      <c r="H23" s="219"/>
      <c r="I23" s="219" t="s">
        <v>64</v>
      </c>
      <c r="J23" s="240"/>
      <c r="K23" s="241">
        <f t="shared" si="0"/>
        <v>9.5</v>
      </c>
    </row>
    <row r="24" s="191" customFormat="1" ht="69" customHeight="1" spans="1:11">
      <c r="A24" s="215">
        <v>17</v>
      </c>
      <c r="B24" s="221" t="s">
        <v>13</v>
      </c>
      <c r="C24" s="225" t="s">
        <v>65</v>
      </c>
      <c r="D24" s="221"/>
      <c r="E24" s="223" t="s">
        <v>15</v>
      </c>
      <c r="F24" s="225" t="s">
        <v>66</v>
      </c>
      <c r="G24" s="219">
        <v>36000</v>
      </c>
      <c r="H24" s="226" t="s">
        <v>67</v>
      </c>
      <c r="I24" s="226" t="s">
        <v>64</v>
      </c>
      <c r="J24" s="240"/>
      <c r="K24" s="241">
        <f t="shared" si="0"/>
        <v>3.6</v>
      </c>
    </row>
    <row r="25" s="191" customFormat="1" ht="88" customHeight="1" spans="1:11">
      <c r="A25" s="215">
        <v>18</v>
      </c>
      <c r="B25" s="215" t="s">
        <v>13</v>
      </c>
      <c r="C25" s="220" t="s">
        <v>68</v>
      </c>
      <c r="D25" s="221"/>
      <c r="E25" s="223"/>
      <c r="F25" s="220" t="s">
        <v>69</v>
      </c>
      <c r="G25" s="219">
        <v>90000</v>
      </c>
      <c r="H25" s="226" t="s">
        <v>55</v>
      </c>
      <c r="I25" s="226" t="s">
        <v>55</v>
      </c>
      <c r="J25" s="240"/>
      <c r="K25" s="241">
        <f t="shared" si="0"/>
        <v>9</v>
      </c>
    </row>
    <row r="26" s="191" customFormat="1" ht="92" customHeight="1" spans="1:11">
      <c r="A26" s="215">
        <v>19</v>
      </c>
      <c r="B26" s="221" t="s">
        <v>13</v>
      </c>
      <c r="C26" s="225" t="s">
        <v>70</v>
      </c>
      <c r="D26" s="221"/>
      <c r="E26" s="221" t="s">
        <v>71</v>
      </c>
      <c r="F26" s="227" t="s">
        <v>72</v>
      </c>
      <c r="G26" s="219">
        <v>110000</v>
      </c>
      <c r="H26" s="219" t="s">
        <v>64</v>
      </c>
      <c r="I26" s="219" t="s">
        <v>64</v>
      </c>
      <c r="J26" s="240"/>
      <c r="K26" s="241">
        <f t="shared" si="0"/>
        <v>11</v>
      </c>
    </row>
    <row r="27" s="191" customFormat="1" ht="97" customHeight="1" spans="1:11">
      <c r="A27" s="215">
        <v>20</v>
      </c>
      <c r="B27" s="216" t="s">
        <v>13</v>
      </c>
      <c r="C27" s="220" t="s">
        <v>73</v>
      </c>
      <c r="D27" s="221"/>
      <c r="E27" s="221" t="s">
        <v>71</v>
      </c>
      <c r="F27" s="227" t="s">
        <v>74</v>
      </c>
      <c r="G27" s="219">
        <v>43000</v>
      </c>
      <c r="H27" s="219" t="s">
        <v>35</v>
      </c>
      <c r="I27" s="219" t="s">
        <v>35</v>
      </c>
      <c r="J27" s="240"/>
      <c r="K27" s="241">
        <f t="shared" si="0"/>
        <v>4.3</v>
      </c>
    </row>
    <row r="28" s="194" customFormat="1" ht="155" customHeight="1" spans="1:145">
      <c r="A28" s="215">
        <v>21</v>
      </c>
      <c r="B28" s="228" t="s">
        <v>19</v>
      </c>
      <c r="C28" s="220" t="s">
        <v>75</v>
      </c>
      <c r="D28" s="221"/>
      <c r="E28" s="221" t="s">
        <v>15</v>
      </c>
      <c r="F28" s="220" t="s">
        <v>76</v>
      </c>
      <c r="G28" s="219">
        <v>59000</v>
      </c>
      <c r="H28" s="219"/>
      <c r="I28" s="219" t="s">
        <v>51</v>
      </c>
      <c r="J28" s="240" t="s">
        <v>77</v>
      </c>
      <c r="K28" s="241">
        <f t="shared" si="0"/>
        <v>5.9</v>
      </c>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196"/>
      <c r="BT28" s="196"/>
      <c r="BU28" s="196"/>
      <c r="BV28" s="196"/>
      <c r="BW28" s="196"/>
      <c r="BX28" s="196"/>
      <c r="BY28" s="196"/>
      <c r="BZ28" s="196"/>
      <c r="CA28" s="196"/>
      <c r="CB28" s="196"/>
      <c r="CC28" s="196"/>
      <c r="CD28" s="196"/>
      <c r="CE28" s="196"/>
      <c r="CF28" s="196"/>
      <c r="CG28" s="196"/>
      <c r="CH28" s="196"/>
      <c r="CI28" s="196"/>
      <c r="CJ28" s="196"/>
      <c r="CK28" s="196"/>
      <c r="CL28" s="196"/>
      <c r="CM28" s="196"/>
      <c r="CN28" s="196"/>
      <c r="CO28" s="196"/>
      <c r="CP28" s="196"/>
      <c r="CQ28" s="196"/>
      <c r="CR28" s="196"/>
      <c r="CS28" s="196"/>
      <c r="CT28" s="196"/>
      <c r="CU28" s="196"/>
      <c r="CV28" s="196"/>
      <c r="CW28" s="196"/>
      <c r="CX28" s="196"/>
      <c r="CY28" s="196"/>
      <c r="CZ28" s="196"/>
      <c r="DA28" s="196"/>
      <c r="DB28" s="196"/>
      <c r="DC28" s="196"/>
      <c r="DD28" s="196"/>
      <c r="DE28" s="196"/>
      <c r="DF28" s="196"/>
      <c r="DG28" s="196"/>
      <c r="DH28" s="196"/>
      <c r="DI28" s="196"/>
      <c r="DJ28" s="196"/>
      <c r="DK28" s="196"/>
      <c r="DL28" s="196"/>
      <c r="DM28" s="196"/>
      <c r="DN28" s="196"/>
      <c r="DO28" s="196"/>
      <c r="DP28" s="196"/>
      <c r="DQ28" s="196"/>
      <c r="DR28" s="196"/>
      <c r="DS28" s="196"/>
      <c r="DT28" s="196"/>
      <c r="DU28" s="196"/>
      <c r="DV28" s="196"/>
      <c r="DW28" s="196"/>
      <c r="DX28" s="196"/>
      <c r="DY28" s="196"/>
      <c r="DZ28" s="196"/>
      <c r="EA28" s="196"/>
      <c r="EB28" s="196"/>
      <c r="EC28" s="196"/>
      <c r="ED28" s="196"/>
      <c r="EE28" s="196"/>
      <c r="EF28" s="196"/>
      <c r="EG28" s="196"/>
      <c r="EH28" s="196"/>
      <c r="EI28" s="196"/>
      <c r="EJ28" s="196"/>
      <c r="EK28" s="196"/>
      <c r="EL28" s="196"/>
      <c r="EM28" s="196"/>
      <c r="EN28" s="196"/>
      <c r="EO28" s="196"/>
    </row>
    <row r="29" s="192" customFormat="1" ht="160" customHeight="1" spans="1:11">
      <c r="A29" s="215">
        <v>22</v>
      </c>
      <c r="B29" s="228" t="s">
        <v>19</v>
      </c>
      <c r="C29" s="229" t="s">
        <v>78</v>
      </c>
      <c r="D29" s="221"/>
      <c r="E29" s="221" t="s">
        <v>79</v>
      </c>
      <c r="F29" s="230" t="s">
        <v>80</v>
      </c>
      <c r="G29" s="219">
        <v>14700</v>
      </c>
      <c r="H29" s="219"/>
      <c r="I29" s="219" t="s">
        <v>51</v>
      </c>
      <c r="J29" s="240" t="s">
        <v>77</v>
      </c>
      <c r="K29" s="241">
        <f t="shared" si="0"/>
        <v>1.47</v>
      </c>
    </row>
    <row r="30" s="191" customFormat="1" ht="123" customHeight="1" spans="1:11">
      <c r="A30" s="215">
        <v>23</v>
      </c>
      <c r="B30" s="223" t="s">
        <v>81</v>
      </c>
      <c r="C30" s="224" t="s">
        <v>82</v>
      </c>
      <c r="D30" s="223">
        <v>1</v>
      </c>
      <c r="E30" s="223" t="s">
        <v>15</v>
      </c>
      <c r="F30" s="225" t="s">
        <v>83</v>
      </c>
      <c r="G30" s="219">
        <v>100000</v>
      </c>
      <c r="H30" s="219">
        <v>20000</v>
      </c>
      <c r="I30" s="219" t="s">
        <v>51</v>
      </c>
      <c r="J30" s="240" t="s">
        <v>84</v>
      </c>
      <c r="K30" s="241">
        <f t="shared" si="0"/>
        <v>10</v>
      </c>
    </row>
    <row r="31" s="194" customFormat="1" ht="89" customHeight="1" spans="1:145">
      <c r="A31" s="215">
        <v>24</v>
      </c>
      <c r="B31" s="221" t="s">
        <v>85</v>
      </c>
      <c r="C31" s="220" t="s">
        <v>86</v>
      </c>
      <c r="D31" s="221"/>
      <c r="E31" s="221" t="s">
        <v>87</v>
      </c>
      <c r="F31" s="220" t="s">
        <v>88</v>
      </c>
      <c r="G31" s="219">
        <v>4500</v>
      </c>
      <c r="H31" s="219"/>
      <c r="I31" s="219" t="s">
        <v>89</v>
      </c>
      <c r="J31" s="240" t="s">
        <v>90</v>
      </c>
      <c r="K31" s="241">
        <f t="shared" si="0"/>
        <v>0.45</v>
      </c>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c r="CQ31" s="196"/>
      <c r="CR31" s="196"/>
      <c r="CS31" s="196"/>
      <c r="CT31" s="196"/>
      <c r="CU31" s="196"/>
      <c r="CV31" s="196"/>
      <c r="CW31" s="196"/>
      <c r="CX31" s="196"/>
      <c r="CY31" s="196"/>
      <c r="CZ31" s="196"/>
      <c r="DA31" s="196"/>
      <c r="DB31" s="196"/>
      <c r="DC31" s="196"/>
      <c r="DD31" s="196"/>
      <c r="DE31" s="196"/>
      <c r="DF31" s="196"/>
      <c r="DG31" s="196"/>
      <c r="DH31" s="196"/>
      <c r="DI31" s="196"/>
      <c r="DJ31" s="196"/>
      <c r="DK31" s="196"/>
      <c r="DL31" s="196"/>
      <c r="DM31" s="196"/>
      <c r="DN31" s="196"/>
      <c r="DO31" s="196"/>
      <c r="DP31" s="196"/>
      <c r="DQ31" s="196"/>
      <c r="DR31" s="196"/>
      <c r="DS31" s="196"/>
      <c r="DT31" s="196"/>
      <c r="DU31" s="196"/>
      <c r="DV31" s="196"/>
      <c r="DW31" s="196"/>
      <c r="DX31" s="196"/>
      <c r="DY31" s="196"/>
      <c r="DZ31" s="196"/>
      <c r="EA31" s="196"/>
      <c r="EB31" s="196"/>
      <c r="EC31" s="196"/>
      <c r="ED31" s="196"/>
      <c r="EE31" s="196"/>
      <c r="EF31" s="196"/>
      <c r="EG31" s="196"/>
      <c r="EH31" s="196"/>
      <c r="EI31" s="196"/>
      <c r="EJ31" s="196"/>
      <c r="EK31" s="196"/>
      <c r="EL31" s="196"/>
      <c r="EM31" s="196"/>
      <c r="EN31" s="196"/>
      <c r="EO31" s="196"/>
    </row>
    <row r="32" s="194" customFormat="1" ht="93" customHeight="1" spans="1:145">
      <c r="A32" s="215">
        <v>25</v>
      </c>
      <c r="B32" s="221" t="s">
        <v>85</v>
      </c>
      <c r="C32" s="220" t="s">
        <v>91</v>
      </c>
      <c r="D32" s="221"/>
      <c r="E32" s="221" t="s">
        <v>87</v>
      </c>
      <c r="F32" s="220" t="s">
        <v>92</v>
      </c>
      <c r="G32" s="219">
        <v>14100</v>
      </c>
      <c r="H32" s="219"/>
      <c r="I32" s="219" t="s">
        <v>89</v>
      </c>
      <c r="J32" s="240" t="s">
        <v>90</v>
      </c>
      <c r="K32" s="241">
        <f t="shared" si="0"/>
        <v>1.41</v>
      </c>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S32" s="196"/>
      <c r="BT32" s="196"/>
      <c r="BU32" s="196"/>
      <c r="BV32" s="196"/>
      <c r="BW32" s="196"/>
      <c r="BX32" s="196"/>
      <c r="BY32" s="196"/>
      <c r="BZ32" s="196"/>
      <c r="CA32" s="196"/>
      <c r="CB32" s="196"/>
      <c r="CC32" s="196"/>
      <c r="CD32" s="196"/>
      <c r="CE32" s="196"/>
      <c r="CF32" s="196"/>
      <c r="CG32" s="196"/>
      <c r="CH32" s="196"/>
      <c r="CI32" s="196"/>
      <c r="CJ32" s="196"/>
      <c r="CK32" s="196"/>
      <c r="CL32" s="196"/>
      <c r="CM32" s="196"/>
      <c r="CN32" s="196"/>
      <c r="CO32" s="196"/>
      <c r="CP32" s="196"/>
      <c r="CQ32" s="196"/>
      <c r="CR32" s="196"/>
      <c r="CS32" s="196"/>
      <c r="CT32" s="196"/>
      <c r="CU32" s="196"/>
      <c r="CV32" s="196"/>
      <c r="CW32" s="196"/>
      <c r="CX32" s="196"/>
      <c r="CY32" s="196"/>
      <c r="CZ32" s="196"/>
      <c r="DA32" s="196"/>
      <c r="DB32" s="196"/>
      <c r="DC32" s="196"/>
      <c r="DD32" s="196"/>
      <c r="DE32" s="196"/>
      <c r="DF32" s="196"/>
      <c r="DG32" s="196"/>
      <c r="DH32" s="196"/>
      <c r="DI32" s="196"/>
      <c r="DJ32" s="196"/>
      <c r="DK32" s="196"/>
      <c r="DL32" s="196"/>
      <c r="DM32" s="196"/>
      <c r="DN32" s="196"/>
      <c r="DO32" s="196"/>
      <c r="DP32" s="196"/>
      <c r="DQ32" s="196"/>
      <c r="DR32" s="196"/>
      <c r="DS32" s="196"/>
      <c r="DT32" s="196"/>
      <c r="DU32" s="196"/>
      <c r="DV32" s="196"/>
      <c r="DW32" s="196"/>
      <c r="DX32" s="196"/>
      <c r="DY32" s="196"/>
      <c r="DZ32" s="196"/>
      <c r="EA32" s="196"/>
      <c r="EB32" s="196"/>
      <c r="EC32" s="196"/>
      <c r="ED32" s="196"/>
      <c r="EE32" s="196"/>
      <c r="EF32" s="196"/>
      <c r="EG32" s="196"/>
      <c r="EH32" s="196"/>
      <c r="EI32" s="196"/>
      <c r="EJ32" s="196"/>
      <c r="EK32" s="196"/>
      <c r="EL32" s="196"/>
      <c r="EM32" s="196"/>
      <c r="EN32" s="196"/>
      <c r="EO32" s="196"/>
    </row>
    <row r="33" s="191" customFormat="1" ht="74" customHeight="1" spans="1:11">
      <c r="A33" s="215">
        <v>26</v>
      </c>
      <c r="B33" s="223" t="s">
        <v>93</v>
      </c>
      <c r="C33" s="224" t="s">
        <v>94</v>
      </c>
      <c r="D33" s="223">
        <v>1</v>
      </c>
      <c r="E33" s="223" t="s">
        <v>15</v>
      </c>
      <c r="F33" s="225" t="s">
        <v>95</v>
      </c>
      <c r="G33" s="219">
        <v>246900</v>
      </c>
      <c r="H33" s="219">
        <v>20000</v>
      </c>
      <c r="I33" s="219" t="s">
        <v>51</v>
      </c>
      <c r="J33" s="240" t="s">
        <v>96</v>
      </c>
      <c r="K33" s="241">
        <f t="shared" si="0"/>
        <v>24.69</v>
      </c>
    </row>
    <row r="34" s="195" customFormat="1" ht="63" customHeight="1" spans="1:11">
      <c r="A34" s="215">
        <v>27</v>
      </c>
      <c r="B34" s="223" t="s">
        <v>93</v>
      </c>
      <c r="C34" s="220" t="s">
        <v>97</v>
      </c>
      <c r="D34" s="223" t="s">
        <v>15</v>
      </c>
      <c r="E34" s="223" t="s">
        <v>15</v>
      </c>
      <c r="F34" s="220" t="s">
        <v>98</v>
      </c>
      <c r="G34" s="219">
        <v>400000</v>
      </c>
      <c r="H34" s="231"/>
      <c r="I34" s="219" t="s">
        <v>64</v>
      </c>
      <c r="J34" s="231"/>
      <c r="K34" s="241">
        <f t="shared" si="0"/>
        <v>40</v>
      </c>
    </row>
    <row r="35" s="195" customFormat="1" ht="68" customHeight="1" spans="1:11">
      <c r="A35" s="215">
        <v>28</v>
      </c>
      <c r="B35" s="223" t="s">
        <v>93</v>
      </c>
      <c r="C35" s="220" t="s">
        <v>99</v>
      </c>
      <c r="D35" s="223" t="s">
        <v>15</v>
      </c>
      <c r="E35" s="223" t="s">
        <v>15</v>
      </c>
      <c r="F35" s="220" t="s">
        <v>100</v>
      </c>
      <c r="G35" s="219">
        <v>200000</v>
      </c>
      <c r="H35" s="231"/>
      <c r="I35" s="219" t="s">
        <v>89</v>
      </c>
      <c r="J35" s="231"/>
      <c r="K35" s="241">
        <f t="shared" si="0"/>
        <v>20</v>
      </c>
    </row>
    <row r="36" s="194" customFormat="1" ht="67" customHeight="1" spans="1:145">
      <c r="A36" s="215">
        <v>29</v>
      </c>
      <c r="B36" s="221" t="s">
        <v>101</v>
      </c>
      <c r="C36" s="220" t="s">
        <v>102</v>
      </c>
      <c r="D36" s="221" t="s">
        <v>101</v>
      </c>
      <c r="E36" s="221" t="s">
        <v>103</v>
      </c>
      <c r="F36" s="220" t="s">
        <v>104</v>
      </c>
      <c r="G36" s="219">
        <v>11310</v>
      </c>
      <c r="H36" s="219">
        <v>9000</v>
      </c>
      <c r="I36" s="219" t="s">
        <v>35</v>
      </c>
      <c r="J36" s="240" t="s">
        <v>105</v>
      </c>
      <c r="K36" s="241">
        <f t="shared" si="0"/>
        <v>1.131</v>
      </c>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6"/>
      <c r="BQ36" s="196"/>
      <c r="BR36" s="196"/>
      <c r="BS36" s="196"/>
      <c r="BT36" s="196"/>
      <c r="BU36" s="196"/>
      <c r="BV36" s="196"/>
      <c r="BW36" s="196"/>
      <c r="BX36" s="196"/>
      <c r="BY36" s="196"/>
      <c r="BZ36" s="196"/>
      <c r="CA36" s="196"/>
      <c r="CB36" s="196"/>
      <c r="CC36" s="196"/>
      <c r="CD36" s="196"/>
      <c r="CE36" s="196"/>
      <c r="CF36" s="196"/>
      <c r="CG36" s="196"/>
      <c r="CH36" s="196"/>
      <c r="CI36" s="196"/>
      <c r="CJ36" s="196"/>
      <c r="CK36" s="196"/>
      <c r="CL36" s="196"/>
      <c r="CM36" s="196"/>
      <c r="CN36" s="196"/>
      <c r="CO36" s="196"/>
      <c r="CP36" s="196"/>
      <c r="CQ36" s="196"/>
      <c r="CR36" s="196"/>
      <c r="CS36" s="196"/>
      <c r="CT36" s="196"/>
      <c r="CU36" s="196"/>
      <c r="CV36" s="196"/>
      <c r="CW36" s="196"/>
      <c r="CX36" s="196"/>
      <c r="CY36" s="196"/>
      <c r="CZ36" s="196"/>
      <c r="DA36" s="196"/>
      <c r="DB36" s="196"/>
      <c r="DC36" s="196"/>
      <c r="DD36" s="196"/>
      <c r="DE36" s="196"/>
      <c r="DF36" s="196"/>
      <c r="DG36" s="196"/>
      <c r="DH36" s="196"/>
      <c r="DI36" s="196"/>
      <c r="DJ36" s="196"/>
      <c r="DK36" s="196"/>
      <c r="DL36" s="196"/>
      <c r="DM36" s="196"/>
      <c r="DN36" s="196"/>
      <c r="DO36" s="196"/>
      <c r="DP36" s="196"/>
      <c r="DQ36" s="196"/>
      <c r="DR36" s="196"/>
      <c r="DS36" s="196"/>
      <c r="DT36" s="196"/>
      <c r="DU36" s="196"/>
      <c r="DV36" s="196"/>
      <c r="DW36" s="196"/>
      <c r="DX36" s="196"/>
      <c r="DY36" s="196"/>
      <c r="DZ36" s="196"/>
      <c r="EA36" s="196"/>
      <c r="EB36" s="196"/>
      <c r="EC36" s="196"/>
      <c r="ED36" s="196"/>
      <c r="EE36" s="196"/>
      <c r="EF36" s="196"/>
      <c r="EG36" s="196"/>
      <c r="EH36" s="196"/>
      <c r="EI36" s="196"/>
      <c r="EJ36" s="196"/>
      <c r="EK36" s="196"/>
      <c r="EL36" s="196"/>
      <c r="EM36" s="196"/>
      <c r="EN36" s="196"/>
      <c r="EO36" s="196"/>
    </row>
    <row r="37" s="190" customFormat="1" ht="18" customHeight="1" spans="1:11">
      <c r="A37" s="212" t="s">
        <v>106</v>
      </c>
      <c r="B37" s="213"/>
      <c r="C37" s="214"/>
      <c r="D37" s="210"/>
      <c r="E37" s="208"/>
      <c r="F37" s="208"/>
      <c r="G37" s="211"/>
      <c r="H37" s="211"/>
      <c r="I37" s="211"/>
      <c r="J37" s="211"/>
      <c r="K37" s="211"/>
    </row>
    <row r="38" s="191" customFormat="1" ht="111" customHeight="1" spans="1:11">
      <c r="A38" s="215">
        <v>30</v>
      </c>
      <c r="B38" s="223" t="s">
        <v>93</v>
      </c>
      <c r="C38" s="224" t="s">
        <v>107</v>
      </c>
      <c r="D38" s="223">
        <v>1</v>
      </c>
      <c r="E38" s="223" t="s">
        <v>15</v>
      </c>
      <c r="F38" s="225" t="s">
        <v>108</v>
      </c>
      <c r="G38" s="219">
        <v>85900</v>
      </c>
      <c r="H38" s="219">
        <v>6000</v>
      </c>
      <c r="I38" s="219" t="s">
        <v>35</v>
      </c>
      <c r="J38" s="240" t="s">
        <v>109</v>
      </c>
      <c r="K38" s="241">
        <f>G38/10000</f>
        <v>8.59</v>
      </c>
    </row>
    <row r="39" s="195" customFormat="1" ht="108" customHeight="1" spans="1:11">
      <c r="A39" s="215">
        <v>31</v>
      </c>
      <c r="B39" s="223" t="s">
        <v>93</v>
      </c>
      <c r="C39" s="220" t="s">
        <v>110</v>
      </c>
      <c r="D39" s="221" t="s">
        <v>111</v>
      </c>
      <c r="E39" s="221" t="s">
        <v>111</v>
      </c>
      <c r="F39" s="220" t="s">
        <v>112</v>
      </c>
      <c r="G39" s="219">
        <v>300000</v>
      </c>
      <c r="H39" s="231"/>
      <c r="I39" s="219" t="s">
        <v>31</v>
      </c>
      <c r="J39" s="231"/>
      <c r="K39" s="241">
        <f>G39/10000</f>
        <v>30</v>
      </c>
    </row>
    <row r="40" s="195" customFormat="1" ht="65" customHeight="1" spans="1:11">
      <c r="A40" s="215">
        <v>32</v>
      </c>
      <c r="B40" s="223" t="s">
        <v>93</v>
      </c>
      <c r="C40" s="220" t="s">
        <v>113</v>
      </c>
      <c r="D40" s="221" t="s">
        <v>111</v>
      </c>
      <c r="E40" s="221" t="s">
        <v>111</v>
      </c>
      <c r="F40" s="220" t="s">
        <v>114</v>
      </c>
      <c r="G40" s="219">
        <v>200000</v>
      </c>
      <c r="H40" s="231"/>
      <c r="I40" s="219" t="s">
        <v>115</v>
      </c>
      <c r="J40" s="231"/>
      <c r="K40" s="241">
        <f>G40/10000</f>
        <v>20</v>
      </c>
    </row>
    <row r="41" s="194" customFormat="1" ht="88" customHeight="1" spans="1:145">
      <c r="A41" s="215">
        <v>33</v>
      </c>
      <c r="B41" s="216" t="s">
        <v>116</v>
      </c>
      <c r="C41" s="220" t="s">
        <v>117</v>
      </c>
      <c r="D41" s="221"/>
      <c r="E41" s="216" t="s">
        <v>118</v>
      </c>
      <c r="F41" s="220" t="s">
        <v>119</v>
      </c>
      <c r="G41" s="219">
        <v>5000</v>
      </c>
      <c r="H41" s="219"/>
      <c r="I41" s="219" t="s">
        <v>51</v>
      </c>
      <c r="J41" s="240" t="s">
        <v>120</v>
      </c>
      <c r="K41" s="241">
        <f>G41/10000</f>
        <v>0.5</v>
      </c>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96"/>
      <c r="CP41" s="196"/>
      <c r="CQ41" s="196"/>
      <c r="CR41" s="196"/>
      <c r="CS41" s="196"/>
      <c r="CT41" s="196"/>
      <c r="CU41" s="196"/>
      <c r="CV41" s="196"/>
      <c r="CW41" s="196"/>
      <c r="CX41" s="196"/>
      <c r="CY41" s="196"/>
      <c r="CZ41" s="196"/>
      <c r="DA41" s="196"/>
      <c r="DB41" s="196"/>
      <c r="DC41" s="196"/>
      <c r="DD41" s="196"/>
      <c r="DE41" s="196"/>
      <c r="DF41" s="196"/>
      <c r="DG41" s="196"/>
      <c r="DH41" s="196"/>
      <c r="DI41" s="196"/>
      <c r="DJ41" s="196"/>
      <c r="DK41" s="196"/>
      <c r="DL41" s="196"/>
      <c r="DM41" s="196"/>
      <c r="DN41" s="196"/>
      <c r="DO41" s="196"/>
      <c r="DP41" s="196"/>
      <c r="DQ41" s="196"/>
      <c r="DR41" s="196"/>
      <c r="DS41" s="196"/>
      <c r="DT41" s="196"/>
      <c r="DU41" s="196"/>
      <c r="DV41" s="196"/>
      <c r="DW41" s="196"/>
      <c r="DX41" s="196"/>
      <c r="DY41" s="196"/>
      <c r="DZ41" s="196"/>
      <c r="EA41" s="196"/>
      <c r="EB41" s="196"/>
      <c r="EC41" s="196"/>
      <c r="ED41" s="196"/>
      <c r="EE41" s="196"/>
      <c r="EF41" s="196"/>
      <c r="EG41" s="196"/>
      <c r="EH41" s="196"/>
      <c r="EI41" s="196"/>
      <c r="EJ41" s="196"/>
      <c r="EK41" s="196"/>
      <c r="EL41" s="196"/>
      <c r="EM41" s="196"/>
      <c r="EN41" s="196"/>
      <c r="EO41" s="196"/>
    </row>
    <row r="42" s="191" customFormat="1" ht="112" customHeight="1" spans="1:11">
      <c r="A42" s="215">
        <v>34</v>
      </c>
      <c r="B42" s="216" t="s">
        <v>116</v>
      </c>
      <c r="C42" s="217" t="s">
        <v>121</v>
      </c>
      <c r="D42" s="216">
        <v>1</v>
      </c>
      <c r="E42" s="216" t="s">
        <v>118</v>
      </c>
      <c r="F42" s="218" t="s">
        <v>122</v>
      </c>
      <c r="G42" s="219">
        <v>19140</v>
      </c>
      <c r="H42" s="219">
        <v>4000</v>
      </c>
      <c r="I42" s="219" t="s">
        <v>123</v>
      </c>
      <c r="J42" s="240" t="s">
        <v>124</v>
      </c>
      <c r="K42" s="241">
        <f>G42/10000</f>
        <v>1.914</v>
      </c>
    </row>
    <row r="43" ht="93.95" customHeight="1" spans="1:145">
      <c r="A43" s="215">
        <v>35</v>
      </c>
      <c r="B43" s="228" t="s">
        <v>116</v>
      </c>
      <c r="C43" s="229" t="s">
        <v>125</v>
      </c>
      <c r="D43" s="221"/>
      <c r="E43" s="221" t="s">
        <v>126</v>
      </c>
      <c r="F43" s="230" t="s">
        <v>127</v>
      </c>
      <c r="G43" s="219"/>
      <c r="H43" s="219"/>
      <c r="I43" s="219" t="s">
        <v>31</v>
      </c>
      <c r="J43" s="240" t="s">
        <v>128</v>
      </c>
      <c r="K43" s="241"/>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2"/>
      <c r="DA43" s="192"/>
      <c r="DB43" s="192"/>
      <c r="DC43" s="192"/>
      <c r="DD43" s="192"/>
      <c r="DE43" s="192"/>
      <c r="DF43" s="192"/>
      <c r="DG43" s="192"/>
      <c r="DH43" s="192"/>
      <c r="DI43" s="192"/>
      <c r="DJ43" s="192"/>
      <c r="DK43" s="192"/>
      <c r="DL43" s="192"/>
      <c r="DM43" s="192"/>
      <c r="DN43" s="192"/>
      <c r="DO43" s="192"/>
      <c r="DP43" s="192"/>
      <c r="DQ43" s="192"/>
      <c r="DR43" s="192"/>
      <c r="DS43" s="192"/>
      <c r="DT43" s="192"/>
      <c r="DU43" s="192"/>
      <c r="DV43" s="192"/>
      <c r="DW43" s="192"/>
      <c r="DX43" s="192"/>
      <c r="DY43" s="192"/>
      <c r="DZ43" s="192"/>
      <c r="EA43" s="192"/>
      <c r="EB43" s="192"/>
      <c r="EC43" s="192"/>
      <c r="ED43" s="192"/>
      <c r="EE43" s="192"/>
      <c r="EF43" s="192"/>
      <c r="EG43" s="192"/>
      <c r="EH43" s="192"/>
      <c r="EI43" s="192"/>
      <c r="EJ43" s="192"/>
      <c r="EK43" s="192"/>
      <c r="EL43" s="192"/>
      <c r="EM43" s="192"/>
      <c r="EN43" s="192"/>
      <c r="EO43" s="192"/>
    </row>
    <row r="44" s="196" customFormat="1" ht="106.5" customHeight="1" spans="1:11">
      <c r="A44" s="215">
        <v>36</v>
      </c>
      <c r="B44" s="221" t="s">
        <v>129</v>
      </c>
      <c r="C44" s="220" t="s">
        <v>130</v>
      </c>
      <c r="D44" s="221" t="s">
        <v>131</v>
      </c>
      <c r="E44" s="221" t="s">
        <v>15</v>
      </c>
      <c r="F44" s="220" t="s">
        <v>132</v>
      </c>
      <c r="G44" s="219">
        <v>21850</v>
      </c>
      <c r="H44" s="219">
        <v>4000</v>
      </c>
      <c r="I44" s="219" t="s">
        <v>35</v>
      </c>
      <c r="J44" s="240" t="s">
        <v>133</v>
      </c>
      <c r="K44" s="241">
        <f>G44/10000</f>
        <v>2.185</v>
      </c>
    </row>
    <row r="45" s="194" customFormat="1" ht="83" customHeight="1" spans="1:145">
      <c r="A45" s="215">
        <v>37</v>
      </c>
      <c r="B45" s="221" t="s">
        <v>131</v>
      </c>
      <c r="C45" s="220" t="s">
        <v>134</v>
      </c>
      <c r="D45" s="221" t="s">
        <v>131</v>
      </c>
      <c r="E45" s="221" t="s">
        <v>126</v>
      </c>
      <c r="F45" s="220" t="s">
        <v>135</v>
      </c>
      <c r="G45" s="219">
        <v>28295</v>
      </c>
      <c r="H45" s="219">
        <v>8000</v>
      </c>
      <c r="I45" s="219" t="s">
        <v>35</v>
      </c>
      <c r="J45" s="240" t="s">
        <v>136</v>
      </c>
      <c r="K45" s="241">
        <f>G45/10000</f>
        <v>2.8295</v>
      </c>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6"/>
      <c r="BQ45" s="196"/>
      <c r="BR45" s="196"/>
      <c r="BS45" s="196"/>
      <c r="BT45" s="196"/>
      <c r="BU45" s="196"/>
      <c r="BV45" s="196"/>
      <c r="BW45" s="196"/>
      <c r="BX45" s="196"/>
      <c r="BY45" s="196"/>
      <c r="BZ45" s="196"/>
      <c r="CA45" s="196"/>
      <c r="CB45" s="196"/>
      <c r="CC45" s="196"/>
      <c r="CD45" s="196"/>
      <c r="CE45" s="196"/>
      <c r="CF45" s="196"/>
      <c r="CG45" s="196"/>
      <c r="CH45" s="196"/>
      <c r="CI45" s="196"/>
      <c r="CJ45" s="196"/>
      <c r="CK45" s="196"/>
      <c r="CL45" s="196"/>
      <c r="CM45" s="196"/>
      <c r="CN45" s="196"/>
      <c r="CO45" s="196"/>
      <c r="CP45" s="196"/>
      <c r="CQ45" s="196"/>
      <c r="CR45" s="196"/>
      <c r="CS45" s="196"/>
      <c r="CT45" s="196"/>
      <c r="CU45" s="196"/>
      <c r="CV45" s="196"/>
      <c r="CW45" s="196"/>
      <c r="CX45" s="196"/>
      <c r="CY45" s="196"/>
      <c r="CZ45" s="196"/>
      <c r="DA45" s="196"/>
      <c r="DB45" s="196"/>
      <c r="DC45" s="196"/>
      <c r="DD45" s="196"/>
      <c r="DE45" s="196"/>
      <c r="DF45" s="196"/>
      <c r="DG45" s="196"/>
      <c r="DH45" s="196"/>
      <c r="DI45" s="196"/>
      <c r="DJ45" s="196"/>
      <c r="DK45" s="196"/>
      <c r="DL45" s="196"/>
      <c r="DM45" s="196"/>
      <c r="DN45" s="196"/>
      <c r="DO45" s="196"/>
      <c r="DP45" s="196"/>
      <c r="DQ45" s="196"/>
      <c r="DR45" s="196"/>
      <c r="DS45" s="196"/>
      <c r="DT45" s="196"/>
      <c r="DU45" s="196"/>
      <c r="DV45" s="196"/>
      <c r="DW45" s="196"/>
      <c r="DX45" s="196"/>
      <c r="DY45" s="196"/>
      <c r="DZ45" s="196"/>
      <c r="EA45" s="196"/>
      <c r="EB45" s="196"/>
      <c r="EC45" s="196"/>
      <c r="ED45" s="196"/>
      <c r="EE45" s="196"/>
      <c r="EF45" s="196"/>
      <c r="EG45" s="196"/>
      <c r="EH45" s="196"/>
      <c r="EI45" s="196"/>
      <c r="EJ45" s="196"/>
      <c r="EK45" s="196"/>
      <c r="EL45" s="196"/>
      <c r="EM45" s="196"/>
      <c r="EN45" s="196"/>
      <c r="EO45" s="196"/>
    </row>
    <row r="46" s="192" customFormat="1" ht="115" customHeight="1" spans="1:11">
      <c r="A46" s="215">
        <v>38</v>
      </c>
      <c r="B46" s="228" t="s">
        <v>137</v>
      </c>
      <c r="C46" s="220" t="s">
        <v>138</v>
      </c>
      <c r="D46" s="221"/>
      <c r="E46" s="221" t="s">
        <v>15</v>
      </c>
      <c r="F46" s="220" t="s">
        <v>139</v>
      </c>
      <c r="G46" s="219">
        <v>3500</v>
      </c>
      <c r="H46" s="219">
        <v>2000</v>
      </c>
      <c r="I46" s="219" t="s">
        <v>51</v>
      </c>
      <c r="J46" s="240" t="s">
        <v>140</v>
      </c>
      <c r="K46" s="241">
        <f>G46/10000</f>
        <v>0.35</v>
      </c>
    </row>
    <row r="47" s="191" customFormat="1" ht="126" customHeight="1" spans="1:11">
      <c r="A47" s="215">
        <v>39</v>
      </c>
      <c r="B47" s="223" t="s">
        <v>141</v>
      </c>
      <c r="C47" s="224" t="s">
        <v>142</v>
      </c>
      <c r="D47" s="223">
        <v>1</v>
      </c>
      <c r="E47" s="223" t="s">
        <v>15</v>
      </c>
      <c r="F47" s="225" t="s">
        <v>143</v>
      </c>
      <c r="G47" s="219">
        <v>10000</v>
      </c>
      <c r="H47" s="219">
        <v>2000</v>
      </c>
      <c r="I47" s="219" t="s">
        <v>35</v>
      </c>
      <c r="J47" s="240" t="s">
        <v>144</v>
      </c>
      <c r="K47" s="241">
        <f t="shared" ref="K47:K54" si="1">G47/10000</f>
        <v>1</v>
      </c>
    </row>
    <row r="48" s="191" customFormat="1" ht="98" customHeight="1" spans="1:11">
      <c r="A48" s="215">
        <v>40</v>
      </c>
      <c r="B48" s="223" t="s">
        <v>145</v>
      </c>
      <c r="C48" s="224" t="s">
        <v>146</v>
      </c>
      <c r="D48" s="223">
        <v>1</v>
      </c>
      <c r="E48" s="223" t="s">
        <v>15</v>
      </c>
      <c r="F48" s="225" t="s">
        <v>147</v>
      </c>
      <c r="G48" s="219">
        <v>13640</v>
      </c>
      <c r="H48" s="219">
        <v>3320</v>
      </c>
      <c r="I48" s="219" t="s">
        <v>35</v>
      </c>
      <c r="J48" s="240" t="s">
        <v>148</v>
      </c>
      <c r="K48" s="241">
        <f t="shared" si="1"/>
        <v>1.364</v>
      </c>
    </row>
    <row r="49" s="192" customFormat="1" ht="170.25" customHeight="1" spans="1:11">
      <c r="A49" s="215">
        <v>41</v>
      </c>
      <c r="B49" s="228" t="s">
        <v>149</v>
      </c>
      <c r="C49" s="220" t="s">
        <v>150</v>
      </c>
      <c r="D49" s="221" t="s">
        <v>101</v>
      </c>
      <c r="E49" s="221" t="s">
        <v>15</v>
      </c>
      <c r="F49" s="220" t="s">
        <v>151</v>
      </c>
      <c r="G49" s="219">
        <v>18000</v>
      </c>
      <c r="H49" s="219">
        <v>8000</v>
      </c>
      <c r="I49" s="219" t="s">
        <v>51</v>
      </c>
      <c r="J49" s="240" t="s">
        <v>152</v>
      </c>
      <c r="K49" s="241">
        <f t="shared" si="1"/>
        <v>1.8</v>
      </c>
    </row>
    <row r="50" s="194" customFormat="1" ht="132" customHeight="1" spans="1:145">
      <c r="A50" s="215">
        <v>42</v>
      </c>
      <c r="B50" s="228" t="s">
        <v>153</v>
      </c>
      <c r="C50" s="229" t="s">
        <v>154</v>
      </c>
      <c r="D50" s="221"/>
      <c r="E50" s="221" t="s">
        <v>15</v>
      </c>
      <c r="F50" s="230" t="s">
        <v>155</v>
      </c>
      <c r="G50" s="219">
        <v>25000</v>
      </c>
      <c r="H50" s="219">
        <v>8000</v>
      </c>
      <c r="I50" s="219" t="s">
        <v>64</v>
      </c>
      <c r="J50" s="240" t="s">
        <v>156</v>
      </c>
      <c r="K50" s="241">
        <f t="shared" si="1"/>
        <v>2.5</v>
      </c>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6"/>
      <c r="BR50" s="196"/>
      <c r="BS50" s="196"/>
      <c r="BT50" s="196"/>
      <c r="BU50" s="196"/>
      <c r="BV50" s="196"/>
      <c r="BW50" s="196"/>
      <c r="BX50" s="196"/>
      <c r="BY50" s="196"/>
      <c r="BZ50" s="196"/>
      <c r="CA50" s="196"/>
      <c r="CB50" s="196"/>
      <c r="CC50" s="196"/>
      <c r="CD50" s="196"/>
      <c r="CE50" s="196"/>
      <c r="CF50" s="196"/>
      <c r="CG50" s="196"/>
      <c r="CH50" s="196"/>
      <c r="CI50" s="196"/>
      <c r="CJ50" s="196"/>
      <c r="CK50" s="196"/>
      <c r="CL50" s="196"/>
      <c r="CM50" s="196"/>
      <c r="CN50" s="196"/>
      <c r="CO50" s="196"/>
      <c r="CP50" s="196"/>
      <c r="CQ50" s="196"/>
      <c r="CR50" s="196"/>
      <c r="CS50" s="196"/>
      <c r="CT50" s="196"/>
      <c r="CU50" s="196"/>
      <c r="CV50" s="196"/>
      <c r="CW50" s="196"/>
      <c r="CX50" s="196"/>
      <c r="CY50" s="196"/>
      <c r="CZ50" s="196"/>
      <c r="DA50" s="196"/>
      <c r="DB50" s="196"/>
      <c r="DC50" s="196"/>
      <c r="DD50" s="196"/>
      <c r="DE50" s="196"/>
      <c r="DF50" s="196"/>
      <c r="DG50" s="196"/>
      <c r="DH50" s="196"/>
      <c r="DI50" s="196"/>
      <c r="DJ50" s="196"/>
      <c r="DK50" s="196"/>
      <c r="DL50" s="196"/>
      <c r="DM50" s="196"/>
      <c r="DN50" s="196"/>
      <c r="DO50" s="196"/>
      <c r="DP50" s="196"/>
      <c r="DQ50" s="196"/>
      <c r="DR50" s="196"/>
      <c r="DS50" s="196"/>
      <c r="DT50" s="196"/>
      <c r="DU50" s="196"/>
      <c r="DV50" s="196"/>
      <c r="DW50" s="196"/>
      <c r="DX50" s="196"/>
      <c r="DY50" s="196"/>
      <c r="DZ50" s="196"/>
      <c r="EA50" s="196"/>
      <c r="EB50" s="196"/>
      <c r="EC50" s="196"/>
      <c r="ED50" s="196"/>
      <c r="EE50" s="196"/>
      <c r="EF50" s="196"/>
      <c r="EG50" s="196"/>
      <c r="EH50" s="196"/>
      <c r="EI50" s="196"/>
      <c r="EJ50" s="196"/>
      <c r="EK50" s="196"/>
      <c r="EL50" s="196"/>
      <c r="EM50" s="196"/>
      <c r="EN50" s="196"/>
      <c r="EO50" s="196"/>
    </row>
    <row r="51" s="192" customFormat="1" ht="119" customHeight="1" spans="1:11">
      <c r="A51" s="215">
        <v>43</v>
      </c>
      <c r="B51" s="228" t="s">
        <v>157</v>
      </c>
      <c r="C51" s="229" t="s">
        <v>158</v>
      </c>
      <c r="D51" s="221"/>
      <c r="E51" s="221" t="s">
        <v>126</v>
      </c>
      <c r="F51" s="230" t="s">
        <v>159</v>
      </c>
      <c r="G51" s="219">
        <v>17000</v>
      </c>
      <c r="H51" s="219"/>
      <c r="I51" s="219" t="s">
        <v>35</v>
      </c>
      <c r="J51" s="233" t="s">
        <v>160</v>
      </c>
      <c r="K51" s="241">
        <f t="shared" si="1"/>
        <v>1.7</v>
      </c>
    </row>
    <row r="52" ht="118" customHeight="1" spans="1:145">
      <c r="A52" s="215">
        <v>44</v>
      </c>
      <c r="B52" s="232" t="s">
        <v>161</v>
      </c>
      <c r="C52" s="233" t="s">
        <v>162</v>
      </c>
      <c r="D52" s="233" t="s">
        <v>163</v>
      </c>
      <c r="E52" s="221" t="s">
        <v>126</v>
      </c>
      <c r="F52" s="233" t="s">
        <v>163</v>
      </c>
      <c r="G52" s="219">
        <v>11860</v>
      </c>
      <c r="H52" s="219"/>
      <c r="I52" s="219" t="s">
        <v>51</v>
      </c>
      <c r="J52" s="233" t="s">
        <v>164</v>
      </c>
      <c r="K52" s="241">
        <f t="shared" si="1"/>
        <v>1.186</v>
      </c>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c r="BV52" s="192"/>
      <c r="BW52" s="192"/>
      <c r="BX52" s="192"/>
      <c r="BY52" s="192"/>
      <c r="BZ52" s="192"/>
      <c r="CA52" s="192"/>
      <c r="CB52" s="192"/>
      <c r="CC52" s="192"/>
      <c r="CD52" s="192"/>
      <c r="CE52" s="192"/>
      <c r="CF52" s="192"/>
      <c r="CG52" s="192"/>
      <c r="CH52" s="192"/>
      <c r="CI52" s="192"/>
      <c r="CJ52" s="192"/>
      <c r="CK52" s="192"/>
      <c r="CL52" s="192"/>
      <c r="CM52" s="192"/>
      <c r="CN52" s="192"/>
      <c r="CO52" s="192"/>
      <c r="CP52" s="192"/>
      <c r="CQ52" s="192"/>
      <c r="CR52" s="192"/>
      <c r="CS52" s="192"/>
      <c r="CT52" s="192"/>
      <c r="CU52" s="192"/>
      <c r="CV52" s="192"/>
      <c r="CW52" s="192"/>
      <c r="CX52" s="192"/>
      <c r="CY52" s="192"/>
      <c r="CZ52" s="192"/>
      <c r="DA52" s="192"/>
      <c r="DB52" s="192"/>
      <c r="DC52" s="192"/>
      <c r="DD52" s="192"/>
      <c r="DE52" s="192"/>
      <c r="DF52" s="192"/>
      <c r="DG52" s="192"/>
      <c r="DH52" s="192"/>
      <c r="DI52" s="192"/>
      <c r="DJ52" s="192"/>
      <c r="DK52" s="192"/>
      <c r="DL52" s="192"/>
      <c r="DM52" s="192"/>
      <c r="DN52" s="192"/>
      <c r="DO52" s="192"/>
      <c r="DP52" s="192"/>
      <c r="DQ52" s="192"/>
      <c r="DR52" s="192"/>
      <c r="DS52" s="192"/>
      <c r="DT52" s="192"/>
      <c r="DU52" s="192"/>
      <c r="DV52" s="192"/>
      <c r="DW52" s="192"/>
      <c r="DX52" s="192"/>
      <c r="DY52" s="192"/>
      <c r="DZ52" s="192"/>
      <c r="EA52" s="192"/>
      <c r="EB52" s="192"/>
      <c r="EC52" s="192"/>
      <c r="ED52" s="192"/>
      <c r="EE52" s="192"/>
      <c r="EF52" s="192"/>
      <c r="EG52" s="192"/>
      <c r="EH52" s="192"/>
      <c r="EI52" s="192"/>
      <c r="EJ52" s="192"/>
      <c r="EK52" s="192"/>
      <c r="EL52" s="192"/>
      <c r="EM52" s="192"/>
      <c r="EN52" s="192"/>
      <c r="EO52" s="192"/>
    </row>
    <row r="53" ht="105" customHeight="1" spans="1:145">
      <c r="A53" s="215">
        <v>45</v>
      </c>
      <c r="B53" s="232" t="s">
        <v>165</v>
      </c>
      <c r="C53" s="233" t="s">
        <v>166</v>
      </c>
      <c r="D53" s="221"/>
      <c r="E53" s="232" t="s">
        <v>167</v>
      </c>
      <c r="F53" s="230" t="s">
        <v>168</v>
      </c>
      <c r="G53" s="219">
        <v>18384</v>
      </c>
      <c r="H53" s="219"/>
      <c r="I53" s="219" t="s">
        <v>169</v>
      </c>
      <c r="J53" s="240" t="s">
        <v>170</v>
      </c>
      <c r="K53" s="241">
        <f t="shared" si="1"/>
        <v>1.8384</v>
      </c>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c r="BW53" s="192"/>
      <c r="BX53" s="192"/>
      <c r="BY53" s="192"/>
      <c r="BZ53" s="192"/>
      <c r="CA53" s="192"/>
      <c r="CB53" s="192"/>
      <c r="CC53" s="192"/>
      <c r="CD53" s="192"/>
      <c r="CE53" s="192"/>
      <c r="CF53" s="192"/>
      <c r="CG53" s="192"/>
      <c r="CH53" s="192"/>
      <c r="CI53" s="192"/>
      <c r="CJ53" s="192"/>
      <c r="CK53" s="192"/>
      <c r="CL53" s="192"/>
      <c r="CM53" s="192"/>
      <c r="CN53" s="192"/>
      <c r="CO53" s="192"/>
      <c r="CP53" s="192"/>
      <c r="CQ53" s="192"/>
      <c r="CR53" s="192"/>
      <c r="CS53" s="192"/>
      <c r="CT53" s="192"/>
      <c r="CU53" s="192"/>
      <c r="CV53" s="192"/>
      <c r="CW53" s="192"/>
      <c r="CX53" s="192"/>
      <c r="CY53" s="192"/>
      <c r="CZ53" s="192"/>
      <c r="DA53" s="192"/>
      <c r="DB53" s="192"/>
      <c r="DC53" s="192"/>
      <c r="DD53" s="192"/>
      <c r="DE53" s="192"/>
      <c r="DF53" s="192"/>
      <c r="DG53" s="192"/>
      <c r="DH53" s="192"/>
      <c r="DI53" s="192"/>
      <c r="DJ53" s="192"/>
      <c r="DK53" s="192"/>
      <c r="DL53" s="192"/>
      <c r="DM53" s="192"/>
      <c r="DN53" s="192"/>
      <c r="DO53" s="192"/>
      <c r="DP53" s="192"/>
      <c r="DQ53" s="192"/>
      <c r="DR53" s="192"/>
      <c r="DS53" s="192"/>
      <c r="DT53" s="192"/>
      <c r="DU53" s="192"/>
      <c r="DV53" s="192"/>
      <c r="DW53" s="192"/>
      <c r="DX53" s="192"/>
      <c r="DY53" s="192"/>
      <c r="DZ53" s="192"/>
      <c r="EA53" s="192"/>
      <c r="EB53" s="192"/>
      <c r="EC53" s="192"/>
      <c r="ED53" s="192"/>
      <c r="EE53" s="192"/>
      <c r="EF53" s="192"/>
      <c r="EG53" s="192"/>
      <c r="EH53" s="192"/>
      <c r="EI53" s="192"/>
      <c r="EJ53" s="192"/>
      <c r="EK53" s="192"/>
      <c r="EL53" s="192"/>
      <c r="EM53" s="192"/>
      <c r="EN53" s="192"/>
      <c r="EO53" s="192"/>
    </row>
    <row r="54" ht="80" customHeight="1" spans="1:11">
      <c r="A54" s="215">
        <v>46</v>
      </c>
      <c r="B54" s="234" t="s">
        <v>171</v>
      </c>
      <c r="C54" s="235" t="s">
        <v>172</v>
      </c>
      <c r="D54" s="221"/>
      <c r="E54" s="234" t="s">
        <v>126</v>
      </c>
      <c r="F54" s="236" t="s">
        <v>173</v>
      </c>
      <c r="G54" s="215"/>
      <c r="H54" s="201"/>
      <c r="I54" s="197"/>
      <c r="J54" s="202"/>
      <c r="K54" s="241"/>
    </row>
    <row r="55" ht="70" customHeight="1" spans="1:11">
      <c r="A55" s="215">
        <v>47</v>
      </c>
      <c r="B55" s="234" t="s">
        <v>174</v>
      </c>
      <c r="C55" s="235" t="s">
        <v>175</v>
      </c>
      <c r="D55" s="221"/>
      <c r="E55" s="234" t="s">
        <v>15</v>
      </c>
      <c r="F55" s="236" t="s">
        <v>176</v>
      </c>
      <c r="G55" s="215"/>
      <c r="H55" s="201"/>
      <c r="I55" s="197"/>
      <c r="J55" s="202"/>
      <c r="K55" s="241"/>
    </row>
    <row r="56" ht="60" customHeight="1" spans="1:11">
      <c r="A56" s="215">
        <v>48</v>
      </c>
      <c r="B56" s="234" t="s">
        <v>177</v>
      </c>
      <c r="C56" s="235" t="s">
        <v>178</v>
      </c>
      <c r="D56" s="221"/>
      <c r="E56" s="234" t="s">
        <v>15</v>
      </c>
      <c r="F56" s="236" t="s">
        <v>179</v>
      </c>
      <c r="G56" s="215"/>
      <c r="H56" s="201"/>
      <c r="I56" s="197"/>
      <c r="J56" s="202"/>
      <c r="K56" s="241"/>
    </row>
    <row r="57" ht="48" customHeight="1" spans="1:11">
      <c r="A57" s="215">
        <v>49</v>
      </c>
      <c r="B57" s="234" t="s">
        <v>180</v>
      </c>
      <c r="C57" s="235" t="s">
        <v>181</v>
      </c>
      <c r="D57" s="221"/>
      <c r="E57" s="234" t="s">
        <v>103</v>
      </c>
      <c r="F57" s="236" t="s">
        <v>182</v>
      </c>
      <c r="G57" s="215"/>
      <c r="H57" s="201"/>
      <c r="I57" s="197"/>
      <c r="J57" s="202"/>
      <c r="K57" s="241"/>
    </row>
    <row r="58" ht="60" customHeight="1" spans="1:11">
      <c r="A58" s="215">
        <v>50</v>
      </c>
      <c r="B58" s="234" t="s">
        <v>183</v>
      </c>
      <c r="C58" s="235" t="s">
        <v>184</v>
      </c>
      <c r="D58" s="221"/>
      <c r="E58" s="234" t="s">
        <v>15</v>
      </c>
      <c r="F58" s="236" t="s">
        <v>185</v>
      </c>
      <c r="G58" s="215"/>
      <c r="H58" s="201"/>
      <c r="I58" s="197"/>
      <c r="J58" s="202"/>
      <c r="K58" s="241"/>
    </row>
    <row r="59" ht="55" customHeight="1" spans="1:11">
      <c r="A59" s="215">
        <v>51</v>
      </c>
      <c r="B59" s="234" t="s">
        <v>186</v>
      </c>
      <c r="C59" s="235" t="s">
        <v>187</v>
      </c>
      <c r="D59" s="221"/>
      <c r="E59" s="234"/>
      <c r="F59" s="236" t="s">
        <v>188</v>
      </c>
      <c r="G59" s="215"/>
      <c r="H59" s="201"/>
      <c r="I59" s="197"/>
      <c r="J59" s="202"/>
      <c r="K59" s="241"/>
    </row>
    <row r="60" s="190" customFormat="1" ht="18" customHeight="1" spans="1:11">
      <c r="A60" s="212" t="s">
        <v>189</v>
      </c>
      <c r="B60" s="213"/>
      <c r="C60" s="214"/>
      <c r="D60" s="210"/>
      <c r="E60" s="208"/>
      <c r="F60" s="208"/>
      <c r="G60" s="211"/>
      <c r="H60" s="211"/>
      <c r="I60" s="211"/>
      <c r="J60" s="211"/>
      <c r="K60" s="211"/>
    </row>
    <row r="61" ht="111" customHeight="1" spans="1:145">
      <c r="A61" s="215">
        <v>52</v>
      </c>
      <c r="B61" s="228" t="s">
        <v>190</v>
      </c>
      <c r="C61" s="229" t="s">
        <v>191</v>
      </c>
      <c r="D61" s="221"/>
      <c r="E61" s="221" t="s">
        <v>15</v>
      </c>
      <c r="F61" s="230" t="s">
        <v>192</v>
      </c>
      <c r="G61" s="219">
        <v>500000</v>
      </c>
      <c r="H61" s="219"/>
      <c r="I61" s="219" t="s">
        <v>31</v>
      </c>
      <c r="J61" s="242" t="s">
        <v>193</v>
      </c>
      <c r="K61" s="241">
        <f>G61/10000</f>
        <v>50</v>
      </c>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c r="BV61" s="192"/>
      <c r="BW61" s="192"/>
      <c r="BX61" s="192"/>
      <c r="BY61" s="192"/>
      <c r="BZ61" s="192"/>
      <c r="CA61" s="192"/>
      <c r="CB61" s="192"/>
      <c r="CC61" s="192"/>
      <c r="CD61" s="192"/>
      <c r="CE61" s="192"/>
      <c r="CF61" s="192"/>
      <c r="CG61" s="192"/>
      <c r="CH61" s="192"/>
      <c r="CI61" s="192"/>
      <c r="CJ61" s="192"/>
      <c r="CK61" s="192"/>
      <c r="CL61" s="192"/>
      <c r="CM61" s="192"/>
      <c r="CN61" s="192"/>
      <c r="CO61" s="192"/>
      <c r="CP61" s="192"/>
      <c r="CQ61" s="192"/>
      <c r="CR61" s="192"/>
      <c r="CS61" s="192"/>
      <c r="CT61" s="192"/>
      <c r="CU61" s="192"/>
      <c r="CV61" s="192"/>
      <c r="CW61" s="192"/>
      <c r="CX61" s="192"/>
      <c r="CY61" s="192"/>
      <c r="CZ61" s="192"/>
      <c r="DA61" s="192"/>
      <c r="DB61" s="192"/>
      <c r="DC61" s="192"/>
      <c r="DD61" s="192"/>
      <c r="DE61" s="192"/>
      <c r="DF61" s="192"/>
      <c r="DG61" s="192"/>
      <c r="DH61" s="192"/>
      <c r="DI61" s="192"/>
      <c r="DJ61" s="192"/>
      <c r="DK61" s="192"/>
      <c r="DL61" s="192"/>
      <c r="DM61" s="192"/>
      <c r="DN61" s="192"/>
      <c r="DO61" s="192"/>
      <c r="DP61" s="192"/>
      <c r="DQ61" s="192"/>
      <c r="DR61" s="192"/>
      <c r="DS61" s="192"/>
      <c r="DT61" s="192"/>
      <c r="DU61" s="192"/>
      <c r="DV61" s="192"/>
      <c r="DW61" s="192"/>
      <c r="DX61" s="192"/>
      <c r="DY61" s="192"/>
      <c r="DZ61" s="192"/>
      <c r="EA61" s="192"/>
      <c r="EB61" s="192"/>
      <c r="EC61" s="192"/>
      <c r="ED61" s="192"/>
      <c r="EE61" s="192"/>
      <c r="EF61" s="192"/>
      <c r="EG61" s="192"/>
      <c r="EH61" s="192"/>
      <c r="EI61" s="192"/>
      <c r="EJ61" s="192"/>
      <c r="EK61" s="192"/>
      <c r="EL61" s="192"/>
      <c r="EM61" s="192"/>
      <c r="EN61" s="192"/>
      <c r="EO61" s="192"/>
    </row>
    <row r="62" ht="68" customHeight="1" spans="1:11">
      <c r="A62" s="215">
        <v>53</v>
      </c>
      <c r="B62" s="235" t="s">
        <v>194</v>
      </c>
      <c r="C62" s="234" t="s">
        <v>195</v>
      </c>
      <c r="D62" s="221"/>
      <c r="E62" s="234" t="s">
        <v>15</v>
      </c>
      <c r="F62" s="236" t="s">
        <v>196</v>
      </c>
      <c r="G62" s="215">
        <v>50000</v>
      </c>
      <c r="H62" s="237"/>
      <c r="I62" s="235"/>
      <c r="J62" s="240"/>
      <c r="K62" s="241">
        <f>G62/10000</f>
        <v>5</v>
      </c>
    </row>
    <row r="63" ht="64" customHeight="1" spans="1:11">
      <c r="A63" s="215">
        <v>54</v>
      </c>
      <c r="B63" s="235" t="s">
        <v>197</v>
      </c>
      <c r="C63" s="234" t="s">
        <v>198</v>
      </c>
      <c r="D63" s="221"/>
      <c r="E63" s="234" t="s">
        <v>126</v>
      </c>
      <c r="F63" s="236" t="s">
        <v>199</v>
      </c>
      <c r="G63" s="215"/>
      <c r="H63" s="238"/>
      <c r="I63" s="235"/>
      <c r="J63" s="240"/>
      <c r="K63" s="241">
        <v>1.5</v>
      </c>
    </row>
    <row r="64" ht="60" customHeight="1" spans="1:11">
      <c r="A64" s="215">
        <v>55</v>
      </c>
      <c r="B64" s="234" t="s">
        <v>200</v>
      </c>
      <c r="C64" s="235" t="s">
        <v>201</v>
      </c>
      <c r="D64" s="221"/>
      <c r="E64" s="234" t="s">
        <v>200</v>
      </c>
      <c r="F64" s="236" t="s">
        <v>202</v>
      </c>
      <c r="G64" s="215"/>
      <c r="H64" s="201"/>
      <c r="I64" s="197"/>
      <c r="J64" s="202"/>
      <c r="K64" s="241"/>
    </row>
    <row r="65" ht="40" customHeight="1" spans="1:11">
      <c r="A65" s="215">
        <v>56</v>
      </c>
      <c r="B65" s="234" t="s">
        <v>200</v>
      </c>
      <c r="C65" s="235" t="s">
        <v>203</v>
      </c>
      <c r="D65" s="221"/>
      <c r="E65" s="234" t="s">
        <v>200</v>
      </c>
      <c r="F65" s="236" t="s">
        <v>204</v>
      </c>
      <c r="G65" s="215"/>
      <c r="H65" s="201"/>
      <c r="I65" s="197"/>
      <c r="J65" s="202"/>
      <c r="K65" s="241"/>
    </row>
    <row r="66" ht="52" customHeight="1" spans="1:11">
      <c r="A66" s="215">
        <v>57</v>
      </c>
      <c r="B66" s="234" t="s">
        <v>200</v>
      </c>
      <c r="C66" s="235" t="s">
        <v>205</v>
      </c>
      <c r="D66" s="221"/>
      <c r="E66" s="234" t="s">
        <v>200</v>
      </c>
      <c r="F66" s="236" t="s">
        <v>206</v>
      </c>
      <c r="G66" s="215"/>
      <c r="H66" s="201"/>
      <c r="I66" s="197"/>
      <c r="J66" s="202"/>
      <c r="K66" s="241"/>
    </row>
    <row r="67" ht="52" customHeight="1" spans="1:11">
      <c r="A67" s="215">
        <v>58</v>
      </c>
      <c r="B67" s="234" t="s">
        <v>200</v>
      </c>
      <c r="C67" s="235" t="s">
        <v>207</v>
      </c>
      <c r="D67" s="221"/>
      <c r="E67" s="234" t="s">
        <v>200</v>
      </c>
      <c r="F67" s="236" t="s">
        <v>208</v>
      </c>
      <c r="G67" s="215"/>
      <c r="H67" s="201"/>
      <c r="I67" s="197"/>
      <c r="J67" s="202"/>
      <c r="K67" s="241"/>
    </row>
    <row r="68" ht="50" customHeight="1" spans="1:11">
      <c r="A68" s="215">
        <v>59</v>
      </c>
      <c r="B68" s="234" t="s">
        <v>200</v>
      </c>
      <c r="C68" s="235" t="s">
        <v>209</v>
      </c>
      <c r="D68" s="221"/>
      <c r="E68" s="234" t="s">
        <v>200</v>
      </c>
      <c r="F68" s="236" t="s">
        <v>210</v>
      </c>
      <c r="G68" s="215"/>
      <c r="H68" s="201"/>
      <c r="I68" s="197"/>
      <c r="J68" s="202"/>
      <c r="K68" s="241"/>
    </row>
    <row r="69" ht="41" customHeight="1" spans="1:11">
      <c r="A69" s="215">
        <v>60</v>
      </c>
      <c r="B69" s="234" t="s">
        <v>200</v>
      </c>
      <c r="C69" s="235" t="s">
        <v>211</v>
      </c>
      <c r="D69" s="221"/>
      <c r="E69" s="234" t="s">
        <v>200</v>
      </c>
      <c r="F69" s="236" t="s">
        <v>212</v>
      </c>
      <c r="G69" s="215"/>
      <c r="H69" s="201"/>
      <c r="I69" s="197"/>
      <c r="J69" s="202"/>
      <c r="K69" s="241"/>
    </row>
    <row r="70" ht="47" customHeight="1" spans="1:11">
      <c r="A70" s="215">
        <v>61</v>
      </c>
      <c r="B70" s="234" t="s">
        <v>200</v>
      </c>
      <c r="C70" s="235" t="s">
        <v>213</v>
      </c>
      <c r="D70" s="221"/>
      <c r="E70" s="234" t="s">
        <v>200</v>
      </c>
      <c r="F70" s="236" t="s">
        <v>214</v>
      </c>
      <c r="G70" s="215"/>
      <c r="H70" s="201"/>
      <c r="I70" s="197"/>
      <c r="J70" s="202"/>
      <c r="K70" s="241"/>
    </row>
    <row r="71" ht="60" customHeight="1" spans="1:11">
      <c r="A71" s="215">
        <v>62</v>
      </c>
      <c r="B71" s="234" t="s">
        <v>200</v>
      </c>
      <c r="C71" s="235" t="s">
        <v>215</v>
      </c>
      <c r="D71" s="221"/>
      <c r="E71" s="234" t="s">
        <v>200</v>
      </c>
      <c r="F71" s="235" t="s">
        <v>216</v>
      </c>
      <c r="G71" s="215"/>
      <c r="H71" s="201"/>
      <c r="I71" s="197"/>
      <c r="J71" s="202"/>
      <c r="K71" s="241"/>
    </row>
    <row r="72" ht="55" customHeight="1" spans="1:11">
      <c r="A72" s="215">
        <v>63</v>
      </c>
      <c r="B72" s="234" t="s">
        <v>200</v>
      </c>
      <c r="C72" s="235" t="s">
        <v>217</v>
      </c>
      <c r="D72" s="221"/>
      <c r="E72" s="234" t="s">
        <v>200</v>
      </c>
      <c r="F72" s="236" t="s">
        <v>218</v>
      </c>
      <c r="G72" s="215"/>
      <c r="H72" s="201"/>
      <c r="I72" s="197"/>
      <c r="J72" s="202"/>
      <c r="K72" s="241"/>
    </row>
    <row r="73" ht="59" customHeight="1" spans="1:11">
      <c r="A73" s="215">
        <v>64</v>
      </c>
      <c r="B73" s="234" t="s">
        <v>200</v>
      </c>
      <c r="C73" s="235" t="s">
        <v>219</v>
      </c>
      <c r="D73" s="221"/>
      <c r="E73" s="234" t="s">
        <v>200</v>
      </c>
      <c r="F73" s="236" t="s">
        <v>220</v>
      </c>
      <c r="G73" s="215"/>
      <c r="H73" s="201"/>
      <c r="I73" s="197"/>
      <c r="J73" s="202"/>
      <c r="K73" s="241"/>
    </row>
    <row r="74" ht="49" customHeight="1" spans="1:11">
      <c r="A74" s="215">
        <v>65</v>
      </c>
      <c r="B74" s="234" t="s">
        <v>200</v>
      </c>
      <c r="C74" s="235" t="s">
        <v>221</v>
      </c>
      <c r="D74" s="221"/>
      <c r="E74" s="234" t="s">
        <v>200</v>
      </c>
      <c r="F74" s="236" t="s">
        <v>222</v>
      </c>
      <c r="G74" s="215"/>
      <c r="H74" s="201"/>
      <c r="I74" s="197"/>
      <c r="J74" s="202"/>
      <c r="K74" s="241"/>
    </row>
    <row r="75" s="190" customFormat="1" ht="18" customHeight="1" spans="1:11">
      <c r="A75" s="212" t="s">
        <v>223</v>
      </c>
      <c r="B75" s="213"/>
      <c r="C75" s="214"/>
      <c r="D75" s="210"/>
      <c r="E75" s="208"/>
      <c r="F75" s="208"/>
      <c r="G75" s="211"/>
      <c r="H75" s="211"/>
      <c r="I75" s="211"/>
      <c r="J75" s="211"/>
      <c r="K75" s="211"/>
    </row>
    <row r="76" s="191" customFormat="1" ht="164" customHeight="1" spans="1:11">
      <c r="A76" s="215">
        <v>66</v>
      </c>
      <c r="B76" s="216" t="s">
        <v>13</v>
      </c>
      <c r="C76" s="218" t="s">
        <v>224</v>
      </c>
      <c r="D76" s="222" t="s">
        <v>225</v>
      </c>
      <c r="E76" s="221" t="s">
        <v>225</v>
      </c>
      <c r="F76" s="222" t="s">
        <v>226</v>
      </c>
      <c r="G76" s="219">
        <v>100000</v>
      </c>
      <c r="H76" s="219"/>
      <c r="I76" s="219" t="s">
        <v>89</v>
      </c>
      <c r="J76" s="240"/>
      <c r="K76" s="241">
        <f>G76/10000</f>
        <v>10</v>
      </c>
    </row>
    <row r="77" s="191" customFormat="1" ht="157" customHeight="1" spans="1:11">
      <c r="A77" s="215">
        <v>67</v>
      </c>
      <c r="B77" s="216" t="s">
        <v>13</v>
      </c>
      <c r="C77" s="220" t="s">
        <v>227</v>
      </c>
      <c r="D77" s="222" t="s">
        <v>225</v>
      </c>
      <c r="E77" s="221" t="s">
        <v>225</v>
      </c>
      <c r="F77" s="222" t="s">
        <v>228</v>
      </c>
      <c r="G77" s="221">
        <v>592590</v>
      </c>
      <c r="H77" s="219"/>
      <c r="I77" s="221" t="s">
        <v>229</v>
      </c>
      <c r="J77" s="240"/>
      <c r="K77" s="241">
        <f>G77/10000</f>
        <v>59.259</v>
      </c>
    </row>
    <row r="78" s="191" customFormat="1" ht="117" customHeight="1" spans="1:11">
      <c r="A78" s="215">
        <v>68</v>
      </c>
      <c r="B78" s="216" t="s">
        <v>13</v>
      </c>
      <c r="C78" s="220" t="s">
        <v>230</v>
      </c>
      <c r="D78" s="222" t="s">
        <v>225</v>
      </c>
      <c r="E78" s="221" t="s">
        <v>225</v>
      </c>
      <c r="F78" s="222" t="s">
        <v>231</v>
      </c>
      <c r="G78" s="221">
        <v>16300</v>
      </c>
      <c r="H78" s="219"/>
      <c r="I78" s="221">
        <v>2020</v>
      </c>
      <c r="J78" s="240"/>
      <c r="K78" s="241">
        <f>G78/10000</f>
        <v>1.63</v>
      </c>
    </row>
  </sheetData>
  <autoFilter ref="K2:K63">
    <extLst/>
  </autoFilter>
  <mergeCells count="7">
    <mergeCell ref="A1:B1"/>
    <mergeCell ref="A6:C6"/>
    <mergeCell ref="A12:C12"/>
    <mergeCell ref="A37:C37"/>
    <mergeCell ref="A60:C60"/>
    <mergeCell ref="A75:C75"/>
    <mergeCell ref="A2:K3"/>
  </mergeCells>
  <printOptions horizontalCentered="1"/>
  <pageMargins left="0.393055555555556" right="0.314583333333333" top="0.66875" bottom="0.393055555555556" header="0.196527777777778" footer="0.196527777777778"/>
  <pageSetup paperSize="8" scale="9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579"/>
  <sheetViews>
    <sheetView zoomScale="70" zoomScaleNormal="70" workbookViewId="0">
      <selection activeCell="G11" sqref="G11"/>
    </sheetView>
  </sheetViews>
  <sheetFormatPr defaultColWidth="9" defaultRowHeight="18.75"/>
  <cols>
    <col min="1" max="1" width="6.75" style="16" customWidth="1"/>
    <col min="2" max="2" width="38.875" style="17" customWidth="1"/>
    <col min="3" max="3" width="7.5" style="18" hidden="1" customWidth="1"/>
    <col min="4" max="4" width="19.625" style="16" customWidth="1"/>
    <col min="5" max="5" width="14.75" style="16" customWidth="1"/>
    <col min="6" max="6" width="13.5" style="16" customWidth="1"/>
    <col min="7" max="7" width="77.75" style="19" customWidth="1"/>
    <col min="8" max="8" width="17.125" style="20" customWidth="1"/>
    <col min="9" max="9" width="13.625" style="20" customWidth="1"/>
    <col min="10" max="10" width="13" style="16" customWidth="1"/>
    <col min="11" max="11" width="12.625" style="16" customWidth="1"/>
    <col min="12" max="12" width="37.875" style="21" customWidth="1"/>
    <col min="13" max="13" width="38.25" style="22" hidden="1" customWidth="1"/>
    <col min="14" max="19" width="9" style="16" hidden="1" customWidth="1"/>
    <col min="20" max="16384" width="9" style="16"/>
  </cols>
  <sheetData>
    <row r="1" spans="1:2">
      <c r="A1" s="23" t="s">
        <v>232</v>
      </c>
      <c r="B1" s="23"/>
    </row>
    <row r="2" s="1" customFormat="1" ht="34.5" customHeight="1" spans="1:13">
      <c r="A2" s="24" t="s">
        <v>233</v>
      </c>
      <c r="B2" s="24"/>
      <c r="C2" s="24"/>
      <c r="D2" s="24"/>
      <c r="E2" s="24"/>
      <c r="F2" s="24"/>
      <c r="G2" s="24"/>
      <c r="H2" s="24"/>
      <c r="I2" s="24"/>
      <c r="J2" s="24"/>
      <c r="K2" s="24"/>
      <c r="L2" s="24"/>
      <c r="M2" s="22"/>
    </row>
    <row r="3" s="1" customFormat="1" ht="18" customHeight="1" spans="1:13">
      <c r="A3" s="25"/>
      <c r="B3" s="25"/>
      <c r="C3" s="26"/>
      <c r="D3" s="25"/>
      <c r="E3" s="25"/>
      <c r="F3" s="25"/>
      <c r="G3" s="27"/>
      <c r="H3" s="28"/>
      <c r="I3" s="28"/>
      <c r="J3" s="25"/>
      <c r="K3" s="25"/>
      <c r="L3" s="62" t="s">
        <v>234</v>
      </c>
      <c r="M3" s="22"/>
    </row>
    <row r="4" s="2" customFormat="1" ht="37.5" spans="1:13">
      <c r="A4" s="29" t="s">
        <v>235</v>
      </c>
      <c r="B4" s="30" t="s">
        <v>236</v>
      </c>
      <c r="C4" s="31"/>
      <c r="D4" s="29" t="s">
        <v>237</v>
      </c>
      <c r="E4" s="29" t="s">
        <v>238</v>
      </c>
      <c r="F4" s="29" t="s">
        <v>239</v>
      </c>
      <c r="G4" s="32" t="s">
        <v>240</v>
      </c>
      <c r="H4" s="33" t="s">
        <v>241</v>
      </c>
      <c r="I4" s="33" t="s">
        <v>242</v>
      </c>
      <c r="J4" s="29" t="s">
        <v>243</v>
      </c>
      <c r="K4" s="29" t="s">
        <v>244</v>
      </c>
      <c r="L4" s="29" t="s">
        <v>245</v>
      </c>
      <c r="M4" s="22"/>
    </row>
    <row r="5" s="3" customFormat="1" spans="1:13">
      <c r="A5" s="29" t="s">
        <v>246</v>
      </c>
      <c r="B5" s="29"/>
      <c r="C5" s="34"/>
      <c r="D5" s="33">
        <f t="shared" ref="D5:I5" si="0">SUM(D14,D209,D359,D518)</f>
        <v>409</v>
      </c>
      <c r="E5" s="33"/>
      <c r="F5" s="33"/>
      <c r="G5" s="33"/>
      <c r="H5" s="33">
        <f t="shared" si="0"/>
        <v>36931099.44</v>
      </c>
      <c r="I5" s="33">
        <f t="shared" si="0"/>
        <v>6237510.68</v>
      </c>
      <c r="J5" s="33"/>
      <c r="K5" s="29"/>
      <c r="L5" s="37"/>
      <c r="M5" s="22"/>
    </row>
    <row r="6" s="3" customFormat="1" spans="1:13">
      <c r="A6" s="29"/>
      <c r="B6" s="35" t="s">
        <v>247</v>
      </c>
      <c r="C6" s="34"/>
      <c r="D6" s="33">
        <f t="shared" ref="D6:I6" si="1">D15+D210+D360+D519</f>
        <v>124</v>
      </c>
      <c r="E6" s="29"/>
      <c r="F6" s="29"/>
      <c r="G6" s="29"/>
      <c r="H6" s="33">
        <f t="shared" si="1"/>
        <v>9548717.65</v>
      </c>
      <c r="I6" s="33">
        <f t="shared" si="1"/>
        <v>1707258</v>
      </c>
      <c r="J6" s="63"/>
      <c r="K6" s="63"/>
      <c r="L6" s="37"/>
      <c r="M6" s="22"/>
    </row>
    <row r="7" s="3" customFormat="1" spans="1:13">
      <c r="A7" s="29"/>
      <c r="B7" s="35" t="s">
        <v>248</v>
      </c>
      <c r="C7" s="34"/>
      <c r="D7" s="29">
        <f t="shared" ref="D7:I7" si="2">D16+D211+D361+D520</f>
        <v>231</v>
      </c>
      <c r="E7" s="29"/>
      <c r="F7" s="29"/>
      <c r="G7" s="29"/>
      <c r="H7" s="33">
        <f t="shared" si="2"/>
        <v>23028290.94</v>
      </c>
      <c r="I7" s="33">
        <f t="shared" si="2"/>
        <v>3770703.68</v>
      </c>
      <c r="J7" s="63"/>
      <c r="K7" s="63"/>
      <c r="L7" s="37"/>
      <c r="M7" s="22"/>
    </row>
    <row r="8" s="3" customFormat="1" spans="1:13">
      <c r="A8" s="29"/>
      <c r="B8" s="35" t="s">
        <v>249</v>
      </c>
      <c r="C8" s="34"/>
      <c r="D8" s="33">
        <f t="shared" ref="D8:I8" si="3">SUM(D17,D212,D362,D521)</f>
        <v>54</v>
      </c>
      <c r="E8" s="33"/>
      <c r="F8" s="33"/>
      <c r="G8" s="33"/>
      <c r="H8" s="33">
        <f t="shared" si="3"/>
        <v>4354090.85</v>
      </c>
      <c r="I8" s="33">
        <f t="shared" si="3"/>
        <v>759549</v>
      </c>
      <c r="J8" s="63"/>
      <c r="K8" s="63"/>
      <c r="L8" s="37"/>
      <c r="M8" s="22"/>
    </row>
    <row r="9" s="3" customFormat="1" spans="1:13">
      <c r="A9" s="36" t="s">
        <v>250</v>
      </c>
      <c r="B9" s="37"/>
      <c r="C9" s="34"/>
      <c r="D9" s="33">
        <f t="shared" ref="D9:I9" si="4">D14</f>
        <v>148</v>
      </c>
      <c r="E9" s="33"/>
      <c r="F9" s="33"/>
      <c r="G9" s="33"/>
      <c r="H9" s="33">
        <f t="shared" si="4"/>
        <v>13474878.77</v>
      </c>
      <c r="I9" s="33">
        <f t="shared" si="4"/>
        <v>2400058</v>
      </c>
      <c r="J9" s="63"/>
      <c r="K9" s="63"/>
      <c r="L9" s="37"/>
      <c r="M9" s="22"/>
    </row>
    <row r="10" s="3" customFormat="1" spans="1:13">
      <c r="A10" s="36" t="s">
        <v>251</v>
      </c>
      <c r="B10" s="37"/>
      <c r="C10" s="34"/>
      <c r="D10" s="29">
        <f t="shared" ref="D10:I10" si="5">D209</f>
        <v>114</v>
      </c>
      <c r="E10" s="29"/>
      <c r="F10" s="29"/>
      <c r="G10" s="29"/>
      <c r="H10" s="33">
        <f t="shared" si="5"/>
        <v>8408706.43</v>
      </c>
      <c r="I10" s="33">
        <f t="shared" si="5"/>
        <v>1045729</v>
      </c>
      <c r="J10" s="63"/>
      <c r="K10" s="63"/>
      <c r="L10" s="37"/>
      <c r="M10" s="22"/>
    </row>
    <row r="11" s="3" customFormat="1" spans="1:13">
      <c r="A11" s="36" t="s">
        <v>252</v>
      </c>
      <c r="B11" s="37"/>
      <c r="C11" s="34"/>
      <c r="D11" s="29">
        <f t="shared" ref="D11:I11" si="6">D359</f>
        <v>125</v>
      </c>
      <c r="E11" s="29"/>
      <c r="F11" s="29"/>
      <c r="G11" s="29"/>
      <c r="H11" s="33">
        <f t="shared" si="6"/>
        <v>14060782.76</v>
      </c>
      <c r="I11" s="33">
        <f t="shared" si="6"/>
        <v>2588766.68</v>
      </c>
      <c r="J11" s="63"/>
      <c r="K11" s="63"/>
      <c r="L11" s="37"/>
      <c r="M11" s="22"/>
    </row>
    <row r="12" s="3" customFormat="1" spans="1:13">
      <c r="A12" s="36" t="s">
        <v>253</v>
      </c>
      <c r="B12" s="37"/>
      <c r="C12" s="34"/>
      <c r="D12" s="33">
        <f t="shared" ref="D12:I12" si="7">D518</f>
        <v>22</v>
      </c>
      <c r="E12" s="33"/>
      <c r="F12" s="33"/>
      <c r="G12" s="33"/>
      <c r="H12" s="33">
        <f t="shared" si="7"/>
        <v>986731.48</v>
      </c>
      <c r="I12" s="33">
        <f t="shared" si="7"/>
        <v>202957</v>
      </c>
      <c r="J12" s="63"/>
      <c r="K12" s="63"/>
      <c r="L12" s="37"/>
      <c r="M12" s="22"/>
    </row>
    <row r="13" s="3" customFormat="1" ht="13.5" customHeight="1" spans="1:13">
      <c r="A13" s="38"/>
      <c r="B13" s="39"/>
      <c r="C13" s="34"/>
      <c r="D13" s="33"/>
      <c r="E13" s="33"/>
      <c r="F13" s="33"/>
      <c r="G13" s="40"/>
      <c r="H13" s="33"/>
      <c r="I13" s="33"/>
      <c r="J13" s="29"/>
      <c r="K13" s="29"/>
      <c r="L13" s="37"/>
      <c r="M13" s="22"/>
    </row>
    <row r="14" s="3" customFormat="1" spans="1:13">
      <c r="A14" s="41" t="s">
        <v>254</v>
      </c>
      <c r="B14" s="42"/>
      <c r="C14" s="34"/>
      <c r="D14" s="33">
        <f t="shared" ref="D14:I14" si="8">SUM(D18,D76,D177,D195,D206)</f>
        <v>148</v>
      </c>
      <c r="E14" s="33"/>
      <c r="F14" s="33"/>
      <c r="G14" s="33"/>
      <c r="H14" s="33">
        <f t="shared" si="8"/>
        <v>13474878.77</v>
      </c>
      <c r="I14" s="33">
        <f t="shared" si="8"/>
        <v>2400058</v>
      </c>
      <c r="J14" s="33"/>
      <c r="K14" s="64"/>
      <c r="L14" s="65"/>
      <c r="M14" s="22"/>
    </row>
    <row r="15" s="4" customFormat="1" spans="1:13">
      <c r="A15" s="41"/>
      <c r="B15" s="43" t="s">
        <v>247</v>
      </c>
      <c r="C15" s="34"/>
      <c r="D15" s="33">
        <f t="shared" ref="D15:I15" si="9">SUM(D20,D44,D53,D58,D63,D67,D78,D94,D147,D155,D178,D196)</f>
        <v>60</v>
      </c>
      <c r="E15" s="33"/>
      <c r="F15" s="33"/>
      <c r="G15" s="33"/>
      <c r="H15" s="33">
        <f t="shared" si="9"/>
        <v>5340945.32</v>
      </c>
      <c r="I15" s="33">
        <f t="shared" si="9"/>
        <v>1060543</v>
      </c>
      <c r="J15" s="33"/>
      <c r="K15" s="66"/>
      <c r="L15" s="67"/>
      <c r="M15" s="22"/>
    </row>
    <row r="16" s="4" customFormat="1" spans="1:13">
      <c r="A16" s="41"/>
      <c r="B16" s="43" t="s">
        <v>248</v>
      </c>
      <c r="C16" s="34"/>
      <c r="D16" s="33">
        <f t="shared" ref="D16:I16" si="10">SUM(D24,D49,D70,D87,D117,D150,D162,D184,D199,D207)</f>
        <v>68</v>
      </c>
      <c r="E16" s="33"/>
      <c r="F16" s="33"/>
      <c r="G16" s="33"/>
      <c r="H16" s="33">
        <f t="shared" si="10"/>
        <v>6899869.11</v>
      </c>
      <c r="I16" s="33">
        <f t="shared" si="10"/>
        <v>1132524</v>
      </c>
      <c r="J16" s="33"/>
      <c r="K16" s="66"/>
      <c r="L16" s="67"/>
      <c r="M16" s="22"/>
    </row>
    <row r="17" s="4" customFormat="1" spans="1:13">
      <c r="A17" s="41"/>
      <c r="B17" s="43" t="s">
        <v>249</v>
      </c>
      <c r="C17" s="34"/>
      <c r="D17" s="33">
        <f t="shared" ref="D17:I17" si="11">SUM(D39,D60,D135,D174,D191,D204)</f>
        <v>20</v>
      </c>
      <c r="E17" s="33"/>
      <c r="F17" s="33"/>
      <c r="G17" s="33"/>
      <c r="H17" s="33">
        <f t="shared" si="11"/>
        <v>1234064.34</v>
      </c>
      <c r="I17" s="33">
        <f t="shared" si="11"/>
        <v>206991</v>
      </c>
      <c r="J17" s="33"/>
      <c r="K17" s="66"/>
      <c r="L17" s="67"/>
      <c r="M17" s="22"/>
    </row>
    <row r="18" s="4" customFormat="1" spans="1:13">
      <c r="A18" s="29"/>
      <c r="B18" s="35" t="s">
        <v>255</v>
      </c>
      <c r="C18" s="34"/>
      <c r="D18" s="33">
        <f t="shared" ref="D18:I18" si="12">SUM(D19,D43,D52,D57,D62,D66)</f>
        <v>40</v>
      </c>
      <c r="E18" s="33"/>
      <c r="F18" s="33"/>
      <c r="G18" s="33"/>
      <c r="H18" s="33">
        <f t="shared" si="12"/>
        <v>7008290</v>
      </c>
      <c r="I18" s="33">
        <f t="shared" si="12"/>
        <v>814322</v>
      </c>
      <c r="J18" s="66"/>
      <c r="K18" s="66"/>
      <c r="L18" s="67"/>
      <c r="M18" s="22"/>
    </row>
    <row r="19" s="4" customFormat="1" spans="1:13">
      <c r="A19" s="29"/>
      <c r="B19" s="35" t="s">
        <v>256</v>
      </c>
      <c r="C19" s="34"/>
      <c r="D19" s="33">
        <f t="shared" ref="D19:I19" si="13">SUM(D20,D24,D39)</f>
        <v>20</v>
      </c>
      <c r="E19" s="33"/>
      <c r="F19" s="33"/>
      <c r="G19" s="33"/>
      <c r="H19" s="33">
        <f t="shared" si="13"/>
        <v>3498541</v>
      </c>
      <c r="I19" s="33">
        <f t="shared" si="13"/>
        <v>484845</v>
      </c>
      <c r="J19" s="66"/>
      <c r="K19" s="66"/>
      <c r="L19" s="67"/>
      <c r="M19" s="22"/>
    </row>
    <row r="20" s="4" customFormat="1" spans="1:13">
      <c r="A20" s="29"/>
      <c r="B20" s="35" t="s">
        <v>247</v>
      </c>
      <c r="C20" s="34"/>
      <c r="D20" s="33">
        <f>SUM(C21:C23)</f>
        <v>3</v>
      </c>
      <c r="E20" s="33"/>
      <c r="F20" s="33"/>
      <c r="G20" s="33"/>
      <c r="H20" s="33">
        <f>SUM(H21:H23)</f>
        <v>247800</v>
      </c>
      <c r="I20" s="33">
        <f>SUM(I21:I23)</f>
        <v>32000</v>
      </c>
      <c r="J20" s="66"/>
      <c r="K20" s="66"/>
      <c r="L20" s="67"/>
      <c r="M20" s="22"/>
    </row>
    <row r="21" s="5" customFormat="1" ht="56.25" spans="1:13">
      <c r="A21" s="44">
        <f>SUM($C$21:C21)</f>
        <v>1</v>
      </c>
      <c r="B21" s="45" t="s">
        <v>257</v>
      </c>
      <c r="C21" s="46">
        <v>1</v>
      </c>
      <c r="D21" s="46" t="s">
        <v>258</v>
      </c>
      <c r="E21" s="46" t="s">
        <v>259</v>
      </c>
      <c r="F21" s="46" t="s">
        <v>260</v>
      </c>
      <c r="G21" s="45" t="s">
        <v>261</v>
      </c>
      <c r="H21" s="46">
        <v>30000</v>
      </c>
      <c r="I21" s="46">
        <v>2000</v>
      </c>
      <c r="J21" s="46" t="s">
        <v>262</v>
      </c>
      <c r="K21" s="45" t="s">
        <v>263</v>
      </c>
      <c r="L21" s="45" t="s">
        <v>264</v>
      </c>
      <c r="M21" s="22"/>
    </row>
    <row r="22" s="4" customFormat="1" ht="56.25" spans="1:13">
      <c r="A22" s="44">
        <f>SUM($C$21:C22)</f>
        <v>2</v>
      </c>
      <c r="B22" s="45" t="s">
        <v>265</v>
      </c>
      <c r="C22" s="46">
        <v>1</v>
      </c>
      <c r="D22" s="46" t="s">
        <v>258</v>
      </c>
      <c r="E22" s="46" t="s">
        <v>259</v>
      </c>
      <c r="F22" s="46" t="s">
        <v>260</v>
      </c>
      <c r="G22" s="45" t="s">
        <v>266</v>
      </c>
      <c r="H22" s="46">
        <v>17800</v>
      </c>
      <c r="I22" s="46">
        <v>5000</v>
      </c>
      <c r="J22" s="46" t="s">
        <v>262</v>
      </c>
      <c r="K22" s="45" t="s">
        <v>267</v>
      </c>
      <c r="L22" s="68" t="s">
        <v>268</v>
      </c>
      <c r="M22" s="22"/>
    </row>
    <row r="23" s="5" customFormat="1" ht="37.5" spans="1:13">
      <c r="A23" s="44">
        <f>SUM($C$21:C23)</f>
        <v>3</v>
      </c>
      <c r="B23" s="47" t="s">
        <v>269</v>
      </c>
      <c r="C23" s="34">
        <v>1</v>
      </c>
      <c r="D23" s="46" t="s">
        <v>270</v>
      </c>
      <c r="E23" s="44" t="s">
        <v>271</v>
      </c>
      <c r="F23" s="46" t="s">
        <v>272</v>
      </c>
      <c r="G23" s="45" t="s">
        <v>273</v>
      </c>
      <c r="H23" s="44">
        <v>200000</v>
      </c>
      <c r="I23" s="44">
        <v>25000</v>
      </c>
      <c r="J23" s="46" t="s">
        <v>274</v>
      </c>
      <c r="K23" s="46" t="s">
        <v>275</v>
      </c>
      <c r="L23" s="36" t="s">
        <v>276</v>
      </c>
      <c r="M23" s="22"/>
    </row>
    <row r="24" s="4" customFormat="1" spans="1:13">
      <c r="A24" s="44"/>
      <c r="B24" s="35" t="s">
        <v>248</v>
      </c>
      <c r="C24" s="34"/>
      <c r="D24" s="29">
        <f>SUM(C25:C38)</f>
        <v>14</v>
      </c>
      <c r="E24" s="33"/>
      <c r="F24" s="29"/>
      <c r="G24" s="48"/>
      <c r="H24" s="33">
        <f>SUM(H25:H38)</f>
        <v>2572346</v>
      </c>
      <c r="I24" s="33">
        <f>SUM(I25:I38)</f>
        <v>384020</v>
      </c>
      <c r="J24" s="66"/>
      <c r="K24" s="66"/>
      <c r="L24" s="67"/>
      <c r="M24" s="22"/>
    </row>
    <row r="25" s="5" customFormat="1" ht="37.5" spans="1:13">
      <c r="A25" s="44">
        <f>SUM($C$21:C25)</f>
        <v>4</v>
      </c>
      <c r="B25" s="47" t="s">
        <v>277</v>
      </c>
      <c r="C25" s="34">
        <v>1</v>
      </c>
      <c r="D25" s="46" t="s">
        <v>278</v>
      </c>
      <c r="E25" s="44" t="s">
        <v>271</v>
      </c>
      <c r="F25" s="46" t="s">
        <v>279</v>
      </c>
      <c r="G25" s="45" t="s">
        <v>280</v>
      </c>
      <c r="H25" s="44">
        <v>390000</v>
      </c>
      <c r="I25" s="44">
        <v>103500</v>
      </c>
      <c r="J25" s="46" t="s">
        <v>274</v>
      </c>
      <c r="K25" s="46" t="s">
        <v>275</v>
      </c>
      <c r="L25" s="36" t="s">
        <v>276</v>
      </c>
      <c r="M25" s="22"/>
    </row>
    <row r="26" s="5" customFormat="1" ht="37.5" spans="1:13">
      <c r="A26" s="44">
        <f>SUM($C$21:C26)</f>
        <v>5</v>
      </c>
      <c r="B26" s="47" t="s">
        <v>281</v>
      </c>
      <c r="C26" s="34">
        <v>1</v>
      </c>
      <c r="D26" s="46" t="s">
        <v>270</v>
      </c>
      <c r="E26" s="44" t="s">
        <v>271</v>
      </c>
      <c r="F26" s="46" t="s">
        <v>272</v>
      </c>
      <c r="G26" s="45" t="s">
        <v>282</v>
      </c>
      <c r="H26" s="44">
        <v>175000</v>
      </c>
      <c r="I26" s="44">
        <v>35000</v>
      </c>
      <c r="J26" s="46" t="s">
        <v>274</v>
      </c>
      <c r="K26" s="46" t="s">
        <v>283</v>
      </c>
      <c r="L26" s="36" t="s">
        <v>276</v>
      </c>
      <c r="M26" s="22"/>
    </row>
    <row r="27" s="5" customFormat="1" ht="37.5" spans="1:13">
      <c r="A27" s="44">
        <f>SUM($C$21:C27)</f>
        <v>6</v>
      </c>
      <c r="B27" s="47" t="s">
        <v>284</v>
      </c>
      <c r="C27" s="34">
        <v>1</v>
      </c>
      <c r="D27" s="46" t="s">
        <v>270</v>
      </c>
      <c r="E27" s="44" t="s">
        <v>271</v>
      </c>
      <c r="F27" s="46" t="s">
        <v>272</v>
      </c>
      <c r="G27" s="45" t="s">
        <v>285</v>
      </c>
      <c r="H27" s="44">
        <v>123000</v>
      </c>
      <c r="I27" s="44">
        <v>40000</v>
      </c>
      <c r="J27" s="46" t="s">
        <v>274</v>
      </c>
      <c r="K27" s="46" t="s">
        <v>283</v>
      </c>
      <c r="L27" s="36" t="s">
        <v>276</v>
      </c>
      <c r="M27" s="22"/>
    </row>
    <row r="28" s="5" customFormat="1" ht="37.5" spans="1:13">
      <c r="A28" s="44">
        <f>SUM($C$21:C28)</f>
        <v>7</v>
      </c>
      <c r="B28" s="47" t="s">
        <v>286</v>
      </c>
      <c r="C28" s="34">
        <v>1</v>
      </c>
      <c r="D28" s="46" t="s">
        <v>270</v>
      </c>
      <c r="E28" s="44" t="s">
        <v>271</v>
      </c>
      <c r="F28" s="46" t="s">
        <v>272</v>
      </c>
      <c r="G28" s="45" t="s">
        <v>287</v>
      </c>
      <c r="H28" s="44">
        <v>1247236</v>
      </c>
      <c r="I28" s="44">
        <v>80000</v>
      </c>
      <c r="J28" s="46" t="s">
        <v>274</v>
      </c>
      <c r="K28" s="46" t="s">
        <v>283</v>
      </c>
      <c r="L28" s="36" t="s">
        <v>276</v>
      </c>
      <c r="M28" s="22"/>
    </row>
    <row r="29" s="6" customFormat="1" ht="40.5" customHeight="1" spans="1:13">
      <c r="A29" s="44">
        <f>SUM($C$21:C29)</f>
        <v>8</v>
      </c>
      <c r="B29" s="36" t="s">
        <v>288</v>
      </c>
      <c r="C29" s="34">
        <v>1</v>
      </c>
      <c r="D29" s="46" t="s">
        <v>289</v>
      </c>
      <c r="E29" s="44" t="s">
        <v>290</v>
      </c>
      <c r="F29" s="46" t="s">
        <v>291</v>
      </c>
      <c r="G29" s="45" t="s">
        <v>292</v>
      </c>
      <c r="H29" s="44">
        <v>133581</v>
      </c>
      <c r="I29" s="44">
        <v>3000</v>
      </c>
      <c r="J29" s="44" t="s">
        <v>274</v>
      </c>
      <c r="K29" s="46" t="s">
        <v>293</v>
      </c>
      <c r="L29" s="68" t="s">
        <v>294</v>
      </c>
      <c r="M29" s="22"/>
    </row>
    <row r="30" s="5" customFormat="1" ht="37.5" spans="1:13">
      <c r="A30" s="44">
        <f>SUM($C$21:C30)</f>
        <v>9</v>
      </c>
      <c r="B30" s="47" t="s">
        <v>295</v>
      </c>
      <c r="C30" s="34">
        <v>1</v>
      </c>
      <c r="D30" s="44" t="s">
        <v>296</v>
      </c>
      <c r="E30" s="44" t="s">
        <v>259</v>
      </c>
      <c r="F30" s="44" t="s">
        <v>297</v>
      </c>
      <c r="G30" s="45" t="s">
        <v>298</v>
      </c>
      <c r="H30" s="44">
        <v>130000</v>
      </c>
      <c r="I30" s="44">
        <v>2000</v>
      </c>
      <c r="J30" s="44" t="s">
        <v>299</v>
      </c>
      <c r="K30" s="44" t="s">
        <v>267</v>
      </c>
      <c r="L30" s="68" t="s">
        <v>300</v>
      </c>
      <c r="M30" s="22"/>
    </row>
    <row r="31" s="5" customFormat="1" ht="56.25" spans="1:13">
      <c r="A31" s="44">
        <f>SUM($C$21:C31)</f>
        <v>10</v>
      </c>
      <c r="B31" s="49" t="s">
        <v>301</v>
      </c>
      <c r="C31" s="50">
        <v>1</v>
      </c>
      <c r="D31" s="51" t="s">
        <v>302</v>
      </c>
      <c r="E31" s="44" t="s">
        <v>259</v>
      </c>
      <c r="F31" s="51" t="s">
        <v>272</v>
      </c>
      <c r="G31" s="52" t="s">
        <v>303</v>
      </c>
      <c r="H31" s="53">
        <v>103520</v>
      </c>
      <c r="I31" s="53">
        <v>53520</v>
      </c>
      <c r="J31" s="44" t="s">
        <v>304</v>
      </c>
      <c r="K31" s="51" t="s">
        <v>305</v>
      </c>
      <c r="L31" s="68" t="s">
        <v>300</v>
      </c>
      <c r="M31" s="22"/>
    </row>
    <row r="32" s="7" customFormat="1" ht="88.5" customHeight="1" spans="1:13">
      <c r="A32" s="44">
        <f>SUM($C$21:C32)</f>
        <v>11</v>
      </c>
      <c r="B32" s="47" t="s">
        <v>306</v>
      </c>
      <c r="C32" s="34">
        <v>1</v>
      </c>
      <c r="D32" s="46" t="s">
        <v>307</v>
      </c>
      <c r="E32" s="44" t="s">
        <v>290</v>
      </c>
      <c r="F32" s="46" t="s">
        <v>308</v>
      </c>
      <c r="G32" s="45" t="s">
        <v>309</v>
      </c>
      <c r="H32" s="44">
        <v>24506</v>
      </c>
      <c r="I32" s="44">
        <v>8000</v>
      </c>
      <c r="J32" s="44" t="s">
        <v>310</v>
      </c>
      <c r="K32" s="44" t="s">
        <v>311</v>
      </c>
      <c r="L32" s="36" t="s">
        <v>312</v>
      </c>
      <c r="M32" s="69"/>
    </row>
    <row r="33" s="3" customFormat="1" ht="56.25" spans="1:13">
      <c r="A33" s="44">
        <f>SUM($C$21:C33)</f>
        <v>12</v>
      </c>
      <c r="B33" s="54" t="s">
        <v>313</v>
      </c>
      <c r="C33" s="34">
        <v>1</v>
      </c>
      <c r="D33" s="55" t="s">
        <v>314</v>
      </c>
      <c r="E33" s="44" t="s">
        <v>315</v>
      </c>
      <c r="F33" s="56" t="s">
        <v>316</v>
      </c>
      <c r="G33" s="45" t="s">
        <v>317</v>
      </c>
      <c r="H33" s="57">
        <v>27020</v>
      </c>
      <c r="I33" s="44">
        <v>12000</v>
      </c>
      <c r="J33" s="56" t="s">
        <v>318</v>
      </c>
      <c r="K33" s="70" t="s">
        <v>319</v>
      </c>
      <c r="L33" s="71" t="s">
        <v>320</v>
      </c>
      <c r="M33" s="22"/>
    </row>
    <row r="34" s="6" customFormat="1" ht="37.5" spans="1:13">
      <c r="A34" s="44">
        <f>SUM($C$21:C34)</f>
        <v>13</v>
      </c>
      <c r="B34" s="47" t="s">
        <v>321</v>
      </c>
      <c r="C34" s="34">
        <v>1</v>
      </c>
      <c r="D34" s="46" t="s">
        <v>322</v>
      </c>
      <c r="E34" s="44" t="s">
        <v>290</v>
      </c>
      <c r="F34" s="46" t="s">
        <v>260</v>
      </c>
      <c r="G34" s="45" t="s">
        <v>323</v>
      </c>
      <c r="H34" s="44">
        <v>23000</v>
      </c>
      <c r="I34" s="44">
        <v>5000</v>
      </c>
      <c r="J34" s="44" t="s">
        <v>299</v>
      </c>
      <c r="K34" s="46" t="s">
        <v>275</v>
      </c>
      <c r="L34" s="36" t="s">
        <v>276</v>
      </c>
      <c r="M34" s="22"/>
    </row>
    <row r="35" s="5" customFormat="1" ht="37.5" spans="1:13">
      <c r="A35" s="44">
        <f>SUM($C$21:C35)</f>
        <v>14</v>
      </c>
      <c r="B35" s="47" t="s">
        <v>324</v>
      </c>
      <c r="C35" s="34">
        <v>1</v>
      </c>
      <c r="D35" s="44" t="s">
        <v>322</v>
      </c>
      <c r="E35" s="44" t="s">
        <v>290</v>
      </c>
      <c r="F35" s="44" t="s">
        <v>279</v>
      </c>
      <c r="G35" s="45" t="s">
        <v>325</v>
      </c>
      <c r="H35" s="44">
        <v>29400</v>
      </c>
      <c r="I35" s="44">
        <v>10000</v>
      </c>
      <c r="J35" s="44" t="s">
        <v>299</v>
      </c>
      <c r="K35" s="44" t="s">
        <v>326</v>
      </c>
      <c r="L35" s="36" t="s">
        <v>276</v>
      </c>
      <c r="M35" s="22"/>
    </row>
    <row r="36" s="5" customFormat="1" ht="37.5" spans="1:13">
      <c r="A36" s="44">
        <f>SUM($C$21:C36)</f>
        <v>15</v>
      </c>
      <c r="B36" s="47" t="s">
        <v>327</v>
      </c>
      <c r="C36" s="34">
        <v>1</v>
      </c>
      <c r="D36" s="46" t="s">
        <v>328</v>
      </c>
      <c r="E36" s="44" t="s">
        <v>290</v>
      </c>
      <c r="F36" s="46" t="s">
        <v>316</v>
      </c>
      <c r="G36" s="45" t="s">
        <v>329</v>
      </c>
      <c r="H36" s="44">
        <v>110000</v>
      </c>
      <c r="I36" s="44">
        <v>20000</v>
      </c>
      <c r="J36" s="46" t="s">
        <v>274</v>
      </c>
      <c r="K36" s="46" t="s">
        <v>283</v>
      </c>
      <c r="L36" s="36" t="s">
        <v>330</v>
      </c>
      <c r="M36" s="22"/>
    </row>
    <row r="37" s="5" customFormat="1" ht="37.5" spans="1:13">
      <c r="A37" s="44">
        <f>SUM($C$21:C37)</f>
        <v>16</v>
      </c>
      <c r="B37" s="47" t="s">
        <v>331</v>
      </c>
      <c r="C37" s="34">
        <v>1</v>
      </c>
      <c r="D37" s="44" t="s">
        <v>332</v>
      </c>
      <c r="E37" s="44" t="s">
        <v>259</v>
      </c>
      <c r="F37" s="44" t="s">
        <v>333</v>
      </c>
      <c r="G37" s="45" t="s">
        <v>334</v>
      </c>
      <c r="H37" s="44">
        <v>10000</v>
      </c>
      <c r="I37" s="44">
        <v>5000</v>
      </c>
      <c r="J37" s="44" t="s">
        <v>299</v>
      </c>
      <c r="K37" s="44" t="s">
        <v>335</v>
      </c>
      <c r="L37" s="68" t="s">
        <v>336</v>
      </c>
      <c r="M37" s="22"/>
    </row>
    <row r="38" s="5" customFormat="1" ht="37.5" spans="1:13">
      <c r="A38" s="44">
        <f>SUM($C$21:C38)</f>
        <v>17</v>
      </c>
      <c r="B38" s="47" t="s">
        <v>337</v>
      </c>
      <c r="C38" s="34">
        <v>1</v>
      </c>
      <c r="D38" s="46" t="s">
        <v>338</v>
      </c>
      <c r="E38" s="44" t="s">
        <v>339</v>
      </c>
      <c r="F38" s="46" t="s">
        <v>340</v>
      </c>
      <c r="G38" s="45" t="s">
        <v>341</v>
      </c>
      <c r="H38" s="44">
        <v>46083</v>
      </c>
      <c r="I38" s="44">
        <v>7000</v>
      </c>
      <c r="J38" s="46" t="s">
        <v>274</v>
      </c>
      <c r="K38" s="46" t="s">
        <v>283</v>
      </c>
      <c r="L38" s="36" t="s">
        <v>342</v>
      </c>
      <c r="M38" s="22"/>
    </row>
    <row r="39" s="4" customFormat="1" spans="1:13">
      <c r="A39" s="44"/>
      <c r="B39" s="35" t="s">
        <v>249</v>
      </c>
      <c r="C39" s="34"/>
      <c r="D39" s="29">
        <f>SUM(C40:C42)</f>
        <v>3</v>
      </c>
      <c r="E39" s="33"/>
      <c r="F39" s="29"/>
      <c r="G39" s="48"/>
      <c r="H39" s="33">
        <f>SUM(H40:H42)</f>
        <v>678395</v>
      </c>
      <c r="I39" s="33">
        <f>SUM(I40:I42)</f>
        <v>68825</v>
      </c>
      <c r="J39" s="66"/>
      <c r="K39" s="66"/>
      <c r="L39" s="67"/>
      <c r="M39" s="22"/>
    </row>
    <row r="40" s="5" customFormat="1" ht="37.5" spans="1:13">
      <c r="A40" s="44">
        <f>SUM($C$21:C40)</f>
        <v>18</v>
      </c>
      <c r="B40" s="47" t="s">
        <v>343</v>
      </c>
      <c r="C40" s="34">
        <v>1</v>
      </c>
      <c r="D40" s="46" t="s">
        <v>344</v>
      </c>
      <c r="E40" s="44" t="s">
        <v>271</v>
      </c>
      <c r="F40" s="46" t="s">
        <v>316</v>
      </c>
      <c r="G40" s="45" t="s">
        <v>345</v>
      </c>
      <c r="H40" s="44">
        <v>498500</v>
      </c>
      <c r="I40" s="44">
        <v>20000</v>
      </c>
      <c r="J40" s="46" t="s">
        <v>274</v>
      </c>
      <c r="K40" s="46" t="s">
        <v>346</v>
      </c>
      <c r="L40" s="36" t="s">
        <v>347</v>
      </c>
      <c r="M40" s="22"/>
    </row>
    <row r="41" s="4" customFormat="1" ht="37.5" spans="1:13">
      <c r="A41" s="44">
        <f>SUM($C$21:C41)</f>
        <v>19</v>
      </c>
      <c r="B41" s="45" t="s">
        <v>348</v>
      </c>
      <c r="C41" s="46">
        <v>1</v>
      </c>
      <c r="D41" s="46" t="s">
        <v>349</v>
      </c>
      <c r="E41" s="46" t="s">
        <v>271</v>
      </c>
      <c r="F41" s="46" t="s">
        <v>350</v>
      </c>
      <c r="G41" s="45" t="s">
        <v>351</v>
      </c>
      <c r="H41" s="46">
        <v>60000</v>
      </c>
      <c r="I41" s="46">
        <v>40000</v>
      </c>
      <c r="J41" s="46" t="s">
        <v>274</v>
      </c>
      <c r="K41" s="45" t="s">
        <v>352</v>
      </c>
      <c r="L41" s="68" t="s">
        <v>300</v>
      </c>
      <c r="M41" s="22"/>
    </row>
    <row r="42" s="5" customFormat="1" ht="56.25" spans="1:13">
      <c r="A42" s="44">
        <f>SUM($C$21:C42)</f>
        <v>20</v>
      </c>
      <c r="B42" s="36" t="s">
        <v>353</v>
      </c>
      <c r="C42" s="34">
        <v>1</v>
      </c>
      <c r="D42" s="44" t="s">
        <v>289</v>
      </c>
      <c r="E42" s="44" t="s">
        <v>354</v>
      </c>
      <c r="F42" s="44" t="s">
        <v>355</v>
      </c>
      <c r="G42" s="58" t="s">
        <v>356</v>
      </c>
      <c r="H42" s="44">
        <v>119895</v>
      </c>
      <c r="I42" s="44">
        <v>8825</v>
      </c>
      <c r="J42" s="46" t="s">
        <v>318</v>
      </c>
      <c r="K42" s="46" t="s">
        <v>346</v>
      </c>
      <c r="L42" s="36" t="s">
        <v>357</v>
      </c>
      <c r="M42" s="22"/>
    </row>
    <row r="43" s="4" customFormat="1" spans="1:13">
      <c r="A43" s="44"/>
      <c r="B43" s="35" t="s">
        <v>358</v>
      </c>
      <c r="C43" s="34"/>
      <c r="D43" s="33">
        <f t="shared" ref="D43:I43" si="14">SUM(D44,D49)</f>
        <v>6</v>
      </c>
      <c r="E43" s="33"/>
      <c r="F43" s="33"/>
      <c r="G43" s="33"/>
      <c r="H43" s="33">
        <f t="shared" si="14"/>
        <v>382787</v>
      </c>
      <c r="I43" s="33">
        <f t="shared" si="14"/>
        <v>25000</v>
      </c>
      <c r="J43" s="33"/>
      <c r="K43" s="66"/>
      <c r="L43" s="67"/>
      <c r="M43" s="22"/>
    </row>
    <row r="44" s="4" customFormat="1" ht="27.75" customHeight="1" spans="1:13">
      <c r="A44" s="44"/>
      <c r="B44" s="35" t="s">
        <v>247</v>
      </c>
      <c r="C44" s="34"/>
      <c r="D44" s="29">
        <f>SUM(C45:C48)</f>
        <v>4</v>
      </c>
      <c r="E44" s="29"/>
      <c r="F44" s="29"/>
      <c r="G44" s="48"/>
      <c r="H44" s="33">
        <f>SUM(H45:H48)</f>
        <v>167000</v>
      </c>
      <c r="I44" s="33">
        <f>SUM(I45:I48)</f>
        <v>10000</v>
      </c>
      <c r="J44" s="66"/>
      <c r="K44" s="66"/>
      <c r="L44" s="67"/>
      <c r="M44" s="22"/>
    </row>
    <row r="45" s="8" customFormat="1" ht="39.75" customHeight="1" spans="1:13">
      <c r="A45" s="44">
        <f>SUM($C$21:C45)</f>
        <v>21</v>
      </c>
      <c r="B45" s="36" t="s">
        <v>359</v>
      </c>
      <c r="C45" s="46">
        <v>1</v>
      </c>
      <c r="D45" s="46" t="s">
        <v>360</v>
      </c>
      <c r="E45" s="46" t="s">
        <v>361</v>
      </c>
      <c r="F45" s="46" t="s">
        <v>362</v>
      </c>
      <c r="G45" s="36" t="s">
        <v>363</v>
      </c>
      <c r="H45" s="46" t="s">
        <v>364</v>
      </c>
      <c r="I45" s="46" t="s">
        <v>364</v>
      </c>
      <c r="J45" s="46" t="s">
        <v>365</v>
      </c>
      <c r="K45" s="45" t="s">
        <v>366</v>
      </c>
      <c r="L45" s="45" t="s">
        <v>264</v>
      </c>
      <c r="M45" s="72"/>
    </row>
    <row r="46" s="6" customFormat="1" ht="56.25" spans="1:13">
      <c r="A46" s="44">
        <f>SUM($C$21:C46)</f>
        <v>22</v>
      </c>
      <c r="B46" s="47" t="s">
        <v>367</v>
      </c>
      <c r="C46" s="34">
        <v>1</v>
      </c>
      <c r="D46" s="46" t="s">
        <v>368</v>
      </c>
      <c r="E46" s="46" t="s">
        <v>361</v>
      </c>
      <c r="F46" s="46" t="s">
        <v>369</v>
      </c>
      <c r="G46" s="45" t="s">
        <v>370</v>
      </c>
      <c r="H46" s="44">
        <v>167000</v>
      </c>
      <c r="I46" s="44">
        <v>10000</v>
      </c>
      <c r="J46" s="44" t="s">
        <v>371</v>
      </c>
      <c r="K46" s="44" t="s">
        <v>267</v>
      </c>
      <c r="L46" s="68" t="s">
        <v>276</v>
      </c>
      <c r="M46" s="22"/>
    </row>
    <row r="47" s="8" customFormat="1" ht="75" spans="1:13">
      <c r="A47" s="44">
        <f>SUM($C$21:C47)</f>
        <v>23</v>
      </c>
      <c r="B47" s="36" t="s">
        <v>372</v>
      </c>
      <c r="C47" s="46">
        <v>1</v>
      </c>
      <c r="D47" s="46" t="s">
        <v>373</v>
      </c>
      <c r="E47" s="46" t="s">
        <v>302</v>
      </c>
      <c r="F47" s="46" t="s">
        <v>272</v>
      </c>
      <c r="G47" s="36" t="s">
        <v>374</v>
      </c>
      <c r="H47" s="46" t="s">
        <v>364</v>
      </c>
      <c r="I47" s="46" t="s">
        <v>364</v>
      </c>
      <c r="J47" s="46" t="s">
        <v>365</v>
      </c>
      <c r="K47" s="36" t="s">
        <v>366</v>
      </c>
      <c r="L47" s="45" t="s">
        <v>264</v>
      </c>
      <c r="M47" s="72"/>
    </row>
    <row r="48" s="6" customFormat="1" ht="41.25" customHeight="1" spans="1:13">
      <c r="A48" s="44">
        <f>SUM($C$21:C48)</f>
        <v>24</v>
      </c>
      <c r="B48" s="47" t="s">
        <v>375</v>
      </c>
      <c r="C48" s="34">
        <v>1</v>
      </c>
      <c r="D48" s="46" t="s">
        <v>368</v>
      </c>
      <c r="E48" s="46" t="s">
        <v>361</v>
      </c>
      <c r="F48" s="46" t="s">
        <v>355</v>
      </c>
      <c r="G48" s="45" t="s">
        <v>376</v>
      </c>
      <c r="H48" s="44" t="s">
        <v>364</v>
      </c>
      <c r="I48" s="44" t="s">
        <v>364</v>
      </c>
      <c r="J48" s="44" t="s">
        <v>377</v>
      </c>
      <c r="K48" s="44" t="s">
        <v>267</v>
      </c>
      <c r="L48" s="68" t="s">
        <v>378</v>
      </c>
      <c r="M48" s="22"/>
    </row>
    <row r="49" s="4" customFormat="1" spans="1:13">
      <c r="A49" s="44"/>
      <c r="B49" s="35" t="s">
        <v>248</v>
      </c>
      <c r="C49" s="34"/>
      <c r="D49" s="29">
        <f>SUM(C50:C51)</f>
        <v>2</v>
      </c>
      <c r="E49" s="33"/>
      <c r="F49" s="29"/>
      <c r="G49" s="48"/>
      <c r="H49" s="33">
        <f>SUM(H50:H51)</f>
        <v>215787</v>
      </c>
      <c r="I49" s="33">
        <f>SUM(I50:I51)</f>
        <v>15000</v>
      </c>
      <c r="J49" s="66"/>
      <c r="K49" s="66"/>
      <c r="L49" s="67"/>
      <c r="M49" s="22"/>
    </row>
    <row r="50" s="4" customFormat="1" ht="37.5" spans="1:13">
      <c r="A50" s="44">
        <f>SUM($C$21:C50)</f>
        <v>25</v>
      </c>
      <c r="B50" s="47" t="s">
        <v>379</v>
      </c>
      <c r="C50" s="34">
        <v>1</v>
      </c>
      <c r="D50" s="46" t="s">
        <v>360</v>
      </c>
      <c r="E50" s="46" t="s">
        <v>361</v>
      </c>
      <c r="F50" s="46" t="s">
        <v>362</v>
      </c>
      <c r="G50" s="45" t="s">
        <v>380</v>
      </c>
      <c r="H50" s="44">
        <v>148787</v>
      </c>
      <c r="I50" s="44">
        <v>10000</v>
      </c>
      <c r="J50" s="44" t="s">
        <v>381</v>
      </c>
      <c r="K50" s="44" t="s">
        <v>382</v>
      </c>
      <c r="L50" s="68" t="s">
        <v>383</v>
      </c>
      <c r="M50" s="22"/>
    </row>
    <row r="51" s="6" customFormat="1" ht="56.25" spans="1:13">
      <c r="A51" s="44">
        <f>SUM($C$21:C51)</f>
        <v>26</v>
      </c>
      <c r="B51" s="47" t="s">
        <v>384</v>
      </c>
      <c r="C51" s="34">
        <v>1</v>
      </c>
      <c r="D51" s="46" t="s">
        <v>360</v>
      </c>
      <c r="E51" s="46" t="s">
        <v>385</v>
      </c>
      <c r="F51" s="46" t="s">
        <v>362</v>
      </c>
      <c r="G51" s="45" t="s">
        <v>386</v>
      </c>
      <c r="H51" s="44">
        <v>67000</v>
      </c>
      <c r="I51" s="44">
        <v>5000</v>
      </c>
      <c r="J51" s="44" t="s">
        <v>371</v>
      </c>
      <c r="K51" s="44" t="s">
        <v>387</v>
      </c>
      <c r="L51" s="68" t="s">
        <v>383</v>
      </c>
      <c r="M51" s="22"/>
    </row>
    <row r="52" s="4" customFormat="1" spans="1:13">
      <c r="A52" s="44"/>
      <c r="B52" s="35" t="s">
        <v>388</v>
      </c>
      <c r="C52" s="34"/>
      <c r="D52" s="33">
        <f t="shared" ref="D52:I52" si="15">SUM(D53)</f>
        <v>3</v>
      </c>
      <c r="E52" s="33"/>
      <c r="F52" s="33"/>
      <c r="G52" s="33"/>
      <c r="H52" s="33">
        <f t="shared" si="15"/>
        <v>2000000</v>
      </c>
      <c r="I52" s="33">
        <f t="shared" si="15"/>
        <v>100000</v>
      </c>
      <c r="J52" s="33"/>
      <c r="K52" s="66"/>
      <c r="L52" s="67"/>
      <c r="M52" s="22"/>
    </row>
    <row r="53" s="4" customFormat="1" ht="27.75" customHeight="1" spans="1:13">
      <c r="A53" s="44"/>
      <c r="B53" s="35" t="s">
        <v>247</v>
      </c>
      <c r="C53" s="34"/>
      <c r="D53" s="29">
        <f>SUM(C54:C56)</f>
        <v>3</v>
      </c>
      <c r="E53" s="29"/>
      <c r="F53" s="29"/>
      <c r="G53" s="48"/>
      <c r="H53" s="33">
        <f>SUM(H54:H56)</f>
        <v>2000000</v>
      </c>
      <c r="I53" s="33">
        <f>SUM(I54:I56)</f>
        <v>100000</v>
      </c>
      <c r="J53" s="66"/>
      <c r="K53" s="66"/>
      <c r="L53" s="67"/>
      <c r="M53" s="22"/>
    </row>
    <row r="54" s="6" customFormat="1" ht="56.25" spans="1:13">
      <c r="A54" s="44">
        <f>SUM($C$21:C54)</f>
        <v>27</v>
      </c>
      <c r="B54" s="47" t="s">
        <v>389</v>
      </c>
      <c r="C54" s="34">
        <v>1</v>
      </c>
      <c r="D54" s="46" t="s">
        <v>390</v>
      </c>
      <c r="E54" s="46" t="s">
        <v>390</v>
      </c>
      <c r="F54" s="46" t="s">
        <v>272</v>
      </c>
      <c r="G54" s="45" t="s">
        <v>391</v>
      </c>
      <c r="H54" s="44">
        <v>2000000</v>
      </c>
      <c r="I54" s="44">
        <v>100000</v>
      </c>
      <c r="J54" s="46" t="s">
        <v>371</v>
      </c>
      <c r="K54" s="44" t="s">
        <v>392</v>
      </c>
      <c r="L54" s="68" t="s">
        <v>264</v>
      </c>
      <c r="M54" s="22"/>
    </row>
    <row r="55" s="6" customFormat="1" ht="33.75" customHeight="1" spans="1:13">
      <c r="A55" s="44">
        <f>SUM($C$21:C55)</f>
        <v>28</v>
      </c>
      <c r="B55" s="47" t="s">
        <v>393</v>
      </c>
      <c r="C55" s="34">
        <v>1</v>
      </c>
      <c r="D55" s="44" t="s">
        <v>364</v>
      </c>
      <c r="E55" s="44" t="s">
        <v>302</v>
      </c>
      <c r="F55" s="46" t="s">
        <v>272</v>
      </c>
      <c r="G55" s="45" t="s">
        <v>394</v>
      </c>
      <c r="H55" s="44" t="s">
        <v>364</v>
      </c>
      <c r="I55" s="44" t="s">
        <v>364</v>
      </c>
      <c r="J55" s="46" t="s">
        <v>371</v>
      </c>
      <c r="K55" s="44" t="s">
        <v>366</v>
      </c>
      <c r="L55" s="68" t="s">
        <v>264</v>
      </c>
      <c r="M55" s="22"/>
    </row>
    <row r="56" s="6" customFormat="1" ht="33.75" customHeight="1" spans="1:13">
      <c r="A56" s="44">
        <f>SUM($C$21:C56)</f>
        <v>29</v>
      </c>
      <c r="B56" s="47" t="s">
        <v>395</v>
      </c>
      <c r="C56" s="34">
        <v>1</v>
      </c>
      <c r="D56" s="44" t="s">
        <v>364</v>
      </c>
      <c r="E56" s="44" t="s">
        <v>396</v>
      </c>
      <c r="F56" s="46" t="s">
        <v>272</v>
      </c>
      <c r="G56" s="45" t="s">
        <v>394</v>
      </c>
      <c r="H56" s="44" t="s">
        <v>364</v>
      </c>
      <c r="I56" s="44" t="s">
        <v>364</v>
      </c>
      <c r="J56" s="46" t="s">
        <v>371</v>
      </c>
      <c r="K56" s="44" t="s">
        <v>366</v>
      </c>
      <c r="L56" s="68" t="s">
        <v>264</v>
      </c>
      <c r="M56" s="22"/>
    </row>
    <row r="57" s="5" customFormat="1" spans="1:13">
      <c r="A57" s="44"/>
      <c r="B57" s="35" t="s">
        <v>397</v>
      </c>
      <c r="C57" s="34"/>
      <c r="D57" s="29">
        <f t="shared" ref="D57:I57" si="16">SUM(D58,D60)</f>
        <v>2</v>
      </c>
      <c r="E57" s="29"/>
      <c r="F57" s="29"/>
      <c r="G57" s="29"/>
      <c r="H57" s="29">
        <f t="shared" si="16"/>
        <v>155068</v>
      </c>
      <c r="I57" s="29">
        <f t="shared" si="16"/>
        <v>35000</v>
      </c>
      <c r="J57" s="29"/>
      <c r="K57" s="44"/>
      <c r="L57" s="67"/>
      <c r="M57" s="22"/>
    </row>
    <row r="58" s="4" customFormat="1" ht="27.75" customHeight="1" spans="1:13">
      <c r="A58" s="44"/>
      <c r="B58" s="35" t="s">
        <v>247</v>
      </c>
      <c r="C58" s="34"/>
      <c r="D58" s="29">
        <f>SUM(C59)</f>
        <v>1</v>
      </c>
      <c r="E58" s="29"/>
      <c r="F58" s="29"/>
      <c r="G58" s="48"/>
      <c r="H58" s="33">
        <f>SUM(H59)</f>
        <v>100000</v>
      </c>
      <c r="I58" s="33">
        <f>SUM(I59)</f>
        <v>20000</v>
      </c>
      <c r="J58" s="66"/>
      <c r="K58" s="66"/>
      <c r="L58" s="67"/>
      <c r="M58" s="22"/>
    </row>
    <row r="59" s="6" customFormat="1" ht="56.25" spans="1:13">
      <c r="A59" s="44">
        <f>SUM($C$21:C59)</f>
        <v>30</v>
      </c>
      <c r="B59" s="47" t="s">
        <v>398</v>
      </c>
      <c r="C59" s="34">
        <v>1</v>
      </c>
      <c r="D59" s="46" t="s">
        <v>364</v>
      </c>
      <c r="E59" s="46" t="s">
        <v>361</v>
      </c>
      <c r="F59" s="46" t="s">
        <v>272</v>
      </c>
      <c r="G59" s="45" t="s">
        <v>399</v>
      </c>
      <c r="H59" s="44">
        <v>100000</v>
      </c>
      <c r="I59" s="44">
        <v>20000</v>
      </c>
      <c r="J59" s="46" t="s">
        <v>371</v>
      </c>
      <c r="K59" s="44" t="s">
        <v>400</v>
      </c>
      <c r="L59" s="68" t="s">
        <v>264</v>
      </c>
      <c r="M59" s="22"/>
    </row>
    <row r="60" s="4" customFormat="1" spans="1:13">
      <c r="A60" s="44"/>
      <c r="B60" s="35" t="s">
        <v>249</v>
      </c>
      <c r="C60" s="34"/>
      <c r="D60" s="29">
        <f>SUM(C61:C61)</f>
        <v>1</v>
      </c>
      <c r="E60" s="44"/>
      <c r="F60" s="46"/>
      <c r="G60" s="45"/>
      <c r="H60" s="33">
        <f>SUM(H61:H61)</f>
        <v>55068</v>
      </c>
      <c r="I60" s="33">
        <f>SUM(I61:I61)</f>
        <v>15000</v>
      </c>
      <c r="J60" s="44"/>
      <c r="K60" s="66"/>
      <c r="L60" s="68"/>
      <c r="M60" s="22"/>
    </row>
    <row r="61" s="3" customFormat="1" ht="56.25" spans="1:13">
      <c r="A61" s="44">
        <f>SUM($C$21:C61)</f>
        <v>31</v>
      </c>
      <c r="B61" s="47" t="s">
        <v>401</v>
      </c>
      <c r="C61" s="34">
        <v>1</v>
      </c>
      <c r="D61" s="46" t="s">
        <v>402</v>
      </c>
      <c r="E61" s="46" t="s">
        <v>361</v>
      </c>
      <c r="F61" s="46" t="s">
        <v>403</v>
      </c>
      <c r="G61" s="45" t="s">
        <v>404</v>
      </c>
      <c r="H61" s="59">
        <v>55068</v>
      </c>
      <c r="I61" s="73">
        <v>15000</v>
      </c>
      <c r="J61" s="44" t="s">
        <v>405</v>
      </c>
      <c r="K61" s="44" t="s">
        <v>406</v>
      </c>
      <c r="L61" s="68" t="s">
        <v>407</v>
      </c>
      <c r="M61" s="22"/>
    </row>
    <row r="62" s="6" customFormat="1" spans="1:13">
      <c r="A62" s="44"/>
      <c r="B62" s="35" t="s">
        <v>408</v>
      </c>
      <c r="C62" s="34"/>
      <c r="D62" s="29">
        <f t="shared" ref="D62:I62" si="17">SUM(D63)</f>
        <v>2</v>
      </c>
      <c r="E62" s="29"/>
      <c r="F62" s="29"/>
      <c r="G62" s="29"/>
      <c r="H62" s="29">
        <f t="shared" si="17"/>
        <v>493000</v>
      </c>
      <c r="I62" s="29">
        <f t="shared" si="17"/>
        <v>55000</v>
      </c>
      <c r="J62" s="66"/>
      <c r="K62" s="66"/>
      <c r="L62" s="67"/>
      <c r="M62" s="22"/>
    </row>
    <row r="63" s="6" customFormat="1" spans="1:13">
      <c r="A63" s="44"/>
      <c r="B63" s="35" t="s">
        <v>247</v>
      </c>
      <c r="C63" s="34"/>
      <c r="D63" s="29">
        <f>SUM(C64:C65)</f>
        <v>2</v>
      </c>
      <c r="E63" s="29"/>
      <c r="F63" s="29"/>
      <c r="G63" s="48"/>
      <c r="H63" s="33">
        <f>SUM(H64:H65)</f>
        <v>493000</v>
      </c>
      <c r="I63" s="33">
        <f>SUM(I64:I65)</f>
        <v>55000</v>
      </c>
      <c r="J63" s="66"/>
      <c r="K63" s="66"/>
      <c r="L63" s="67"/>
      <c r="M63" s="22"/>
    </row>
    <row r="64" s="6" customFormat="1" ht="56.25" spans="1:13">
      <c r="A64" s="44">
        <f>SUM($C$21:C64)</f>
        <v>32</v>
      </c>
      <c r="B64" s="47" t="s">
        <v>409</v>
      </c>
      <c r="C64" s="34">
        <v>1</v>
      </c>
      <c r="D64" s="60" t="s">
        <v>368</v>
      </c>
      <c r="E64" s="60" t="s">
        <v>361</v>
      </c>
      <c r="F64" s="60" t="s">
        <v>272</v>
      </c>
      <c r="G64" s="61" t="s">
        <v>410</v>
      </c>
      <c r="H64" s="44">
        <v>128000</v>
      </c>
      <c r="I64" s="44">
        <v>20000</v>
      </c>
      <c r="J64" s="60" t="s">
        <v>318</v>
      </c>
      <c r="K64" s="46" t="s">
        <v>411</v>
      </c>
      <c r="L64" s="36" t="s">
        <v>276</v>
      </c>
      <c r="M64" s="22"/>
    </row>
    <row r="65" s="6" customFormat="1" ht="56.25" spans="1:13">
      <c r="A65" s="44">
        <f>SUM($C$21:C65)</f>
        <v>33</v>
      </c>
      <c r="B65" s="47" t="s">
        <v>412</v>
      </c>
      <c r="C65" s="34">
        <v>1</v>
      </c>
      <c r="D65" s="60" t="s">
        <v>368</v>
      </c>
      <c r="E65" s="60" t="s">
        <v>361</v>
      </c>
      <c r="F65" s="60" t="s">
        <v>272</v>
      </c>
      <c r="G65" s="61" t="s">
        <v>410</v>
      </c>
      <c r="H65" s="44">
        <v>365000</v>
      </c>
      <c r="I65" s="44">
        <v>35000</v>
      </c>
      <c r="J65" s="60" t="s">
        <v>318</v>
      </c>
      <c r="K65" s="46" t="s">
        <v>411</v>
      </c>
      <c r="L65" s="36" t="s">
        <v>276</v>
      </c>
      <c r="M65" s="22"/>
    </row>
    <row r="66" s="4" customFormat="1" spans="1:13">
      <c r="A66" s="44"/>
      <c r="B66" s="35" t="s">
        <v>413</v>
      </c>
      <c r="C66" s="34"/>
      <c r="D66" s="29">
        <f t="shared" ref="D66:I66" si="18">SUM(D67,D70)</f>
        <v>7</v>
      </c>
      <c r="E66" s="29"/>
      <c r="F66" s="29"/>
      <c r="G66" s="29"/>
      <c r="H66" s="29">
        <f t="shared" si="18"/>
        <v>478894</v>
      </c>
      <c r="I66" s="29">
        <f t="shared" si="18"/>
        <v>114477</v>
      </c>
      <c r="J66" s="66"/>
      <c r="K66" s="66"/>
      <c r="L66" s="67"/>
      <c r="M66" s="22"/>
    </row>
    <row r="67" s="4" customFormat="1" spans="1:13">
      <c r="A67" s="44"/>
      <c r="B67" s="35" t="s">
        <v>247</v>
      </c>
      <c r="C67" s="34"/>
      <c r="D67" s="29">
        <f>SUM(C68:C69)</f>
        <v>2</v>
      </c>
      <c r="E67" s="29"/>
      <c r="F67" s="29"/>
      <c r="G67" s="48"/>
      <c r="H67" s="33">
        <f>SUM(H68:H69)</f>
        <v>185000</v>
      </c>
      <c r="I67" s="33">
        <f>SUM(I68:I69)</f>
        <v>40000</v>
      </c>
      <c r="J67" s="66"/>
      <c r="K67" s="66"/>
      <c r="L67" s="67"/>
      <c r="M67" s="22"/>
    </row>
    <row r="68" s="3" customFormat="1" ht="56.25" spans="1:13">
      <c r="A68" s="44">
        <f>SUM($C$21:C68)</f>
        <v>34</v>
      </c>
      <c r="B68" s="47" t="s">
        <v>414</v>
      </c>
      <c r="C68" s="34">
        <v>1</v>
      </c>
      <c r="D68" s="46" t="s">
        <v>307</v>
      </c>
      <c r="E68" s="44" t="s">
        <v>315</v>
      </c>
      <c r="F68" s="46" t="s">
        <v>316</v>
      </c>
      <c r="G68" s="45" t="s">
        <v>415</v>
      </c>
      <c r="H68" s="44">
        <v>85000</v>
      </c>
      <c r="I68" s="44">
        <v>20000</v>
      </c>
      <c r="J68" s="44" t="s">
        <v>416</v>
      </c>
      <c r="K68" s="34" t="s">
        <v>263</v>
      </c>
      <c r="L68" s="68" t="s">
        <v>417</v>
      </c>
      <c r="M68" s="22"/>
    </row>
    <row r="69" s="3" customFormat="1" ht="39" customHeight="1" spans="1:13">
      <c r="A69" s="44">
        <f>SUM($C$21:C69)</f>
        <v>35</v>
      </c>
      <c r="B69" s="47" t="s">
        <v>418</v>
      </c>
      <c r="C69" s="34">
        <v>1</v>
      </c>
      <c r="D69" s="46" t="s">
        <v>419</v>
      </c>
      <c r="E69" s="44" t="s">
        <v>302</v>
      </c>
      <c r="F69" s="46" t="s">
        <v>420</v>
      </c>
      <c r="G69" s="45" t="s">
        <v>421</v>
      </c>
      <c r="H69" s="44">
        <v>100000</v>
      </c>
      <c r="I69" s="44">
        <v>20000</v>
      </c>
      <c r="J69" s="44" t="s">
        <v>416</v>
      </c>
      <c r="K69" s="34" t="s">
        <v>263</v>
      </c>
      <c r="L69" s="68" t="s">
        <v>378</v>
      </c>
      <c r="M69" s="22"/>
    </row>
    <row r="70" s="6" customFormat="1" spans="1:13">
      <c r="A70" s="44"/>
      <c r="B70" s="35" t="s">
        <v>248</v>
      </c>
      <c r="C70" s="34"/>
      <c r="D70" s="29">
        <f>SUM(C71:C75)</f>
        <v>5</v>
      </c>
      <c r="E70" s="29"/>
      <c r="F70" s="29"/>
      <c r="G70" s="48"/>
      <c r="H70" s="33">
        <f>SUM(H71:H75)</f>
        <v>293894</v>
      </c>
      <c r="I70" s="33">
        <f>SUM(I71:I75)</f>
        <v>74477</v>
      </c>
      <c r="J70" s="66"/>
      <c r="K70" s="66"/>
      <c r="L70" s="67"/>
      <c r="M70" s="22"/>
    </row>
    <row r="71" s="6" customFormat="1" ht="56.25" spans="1:13">
      <c r="A71" s="44">
        <f>SUM($C$21:C71)</f>
        <v>36</v>
      </c>
      <c r="B71" s="47" t="s">
        <v>422</v>
      </c>
      <c r="C71" s="34">
        <v>1</v>
      </c>
      <c r="D71" s="46" t="s">
        <v>423</v>
      </c>
      <c r="E71" s="44" t="s">
        <v>302</v>
      </c>
      <c r="F71" s="46" t="s">
        <v>355</v>
      </c>
      <c r="G71" s="45" t="s">
        <v>424</v>
      </c>
      <c r="H71" s="44">
        <v>137862</v>
      </c>
      <c r="I71" s="44">
        <v>30000</v>
      </c>
      <c r="J71" s="44" t="s">
        <v>425</v>
      </c>
      <c r="K71" s="44" t="s">
        <v>275</v>
      </c>
      <c r="L71" s="68" t="s">
        <v>426</v>
      </c>
      <c r="M71" s="22" t="s">
        <v>427</v>
      </c>
    </row>
    <row r="72" s="2" customFormat="1" ht="56.25" spans="1:13">
      <c r="A72" s="44">
        <f>SUM($C$21:C72)</f>
        <v>37</v>
      </c>
      <c r="B72" s="74" t="s">
        <v>428</v>
      </c>
      <c r="C72" s="34">
        <v>1</v>
      </c>
      <c r="D72" s="44" t="s">
        <v>429</v>
      </c>
      <c r="E72" s="44" t="s">
        <v>302</v>
      </c>
      <c r="F72" s="46" t="s">
        <v>430</v>
      </c>
      <c r="G72" s="75" t="s">
        <v>431</v>
      </c>
      <c r="H72" s="44">
        <v>12000</v>
      </c>
      <c r="I72" s="44">
        <v>12000</v>
      </c>
      <c r="J72" s="44" t="s">
        <v>432</v>
      </c>
      <c r="K72" s="44" t="s">
        <v>433</v>
      </c>
      <c r="L72" s="68" t="s">
        <v>434</v>
      </c>
      <c r="M72" s="11"/>
    </row>
    <row r="73" s="3" customFormat="1" ht="37.5" spans="1:13">
      <c r="A73" s="44">
        <f>SUM($C$21:C73)</f>
        <v>38</v>
      </c>
      <c r="B73" s="47" t="s">
        <v>435</v>
      </c>
      <c r="C73" s="34">
        <v>1</v>
      </c>
      <c r="D73" s="46" t="s">
        <v>436</v>
      </c>
      <c r="E73" s="44" t="s">
        <v>302</v>
      </c>
      <c r="F73" s="46" t="s">
        <v>316</v>
      </c>
      <c r="G73" s="45" t="s">
        <v>437</v>
      </c>
      <c r="H73" s="44">
        <v>74468</v>
      </c>
      <c r="I73" s="44">
        <v>20000</v>
      </c>
      <c r="J73" s="44" t="s">
        <v>438</v>
      </c>
      <c r="K73" s="34" t="s">
        <v>305</v>
      </c>
      <c r="L73" s="68" t="s">
        <v>434</v>
      </c>
      <c r="M73" s="22"/>
    </row>
    <row r="74" s="6" customFormat="1" ht="37.5" spans="1:13">
      <c r="A74" s="44">
        <f>SUM($C$21:C74)</f>
        <v>39</v>
      </c>
      <c r="B74" s="47" t="s">
        <v>439</v>
      </c>
      <c r="C74" s="34">
        <v>1</v>
      </c>
      <c r="D74" s="46" t="s">
        <v>440</v>
      </c>
      <c r="E74" s="44" t="s">
        <v>302</v>
      </c>
      <c r="F74" s="46" t="s">
        <v>441</v>
      </c>
      <c r="G74" s="45" t="s">
        <v>442</v>
      </c>
      <c r="H74" s="44">
        <v>19864</v>
      </c>
      <c r="I74" s="44">
        <v>2000</v>
      </c>
      <c r="J74" s="44" t="s">
        <v>443</v>
      </c>
      <c r="K74" s="44" t="s">
        <v>444</v>
      </c>
      <c r="L74" s="68" t="s">
        <v>407</v>
      </c>
      <c r="M74" s="22"/>
    </row>
    <row r="75" s="4" customFormat="1" ht="37.5" spans="1:13">
      <c r="A75" s="44">
        <f>SUM($C$21:C75)</f>
        <v>40</v>
      </c>
      <c r="B75" s="47" t="s">
        <v>445</v>
      </c>
      <c r="C75" s="34">
        <v>1</v>
      </c>
      <c r="D75" s="46" t="s">
        <v>446</v>
      </c>
      <c r="E75" s="44" t="s">
        <v>361</v>
      </c>
      <c r="F75" s="46" t="s">
        <v>272</v>
      </c>
      <c r="G75" s="45" t="s">
        <v>447</v>
      </c>
      <c r="H75" s="44">
        <v>49700</v>
      </c>
      <c r="I75" s="44">
        <v>10477</v>
      </c>
      <c r="J75" s="44" t="s">
        <v>448</v>
      </c>
      <c r="K75" s="44" t="s">
        <v>319</v>
      </c>
      <c r="L75" s="68" t="s">
        <v>449</v>
      </c>
      <c r="M75" s="22"/>
    </row>
    <row r="76" s="4" customFormat="1" spans="1:13">
      <c r="A76" s="44"/>
      <c r="B76" s="35" t="s">
        <v>450</v>
      </c>
      <c r="C76" s="34"/>
      <c r="D76" s="33">
        <f t="shared" ref="D76:I76" si="19">SUM(D77,D93,D146,D154)</f>
        <v>86</v>
      </c>
      <c r="E76" s="33"/>
      <c r="F76" s="33"/>
      <c r="G76" s="33"/>
      <c r="H76" s="33">
        <f t="shared" si="19"/>
        <v>5407077.59</v>
      </c>
      <c r="I76" s="33">
        <f t="shared" si="19"/>
        <v>1385598</v>
      </c>
      <c r="J76" s="66"/>
      <c r="K76" s="66"/>
      <c r="L76" s="67"/>
      <c r="M76" s="22"/>
    </row>
    <row r="77" s="6" customFormat="1" spans="1:15">
      <c r="A77" s="44"/>
      <c r="B77" s="35" t="s">
        <v>451</v>
      </c>
      <c r="C77" s="34"/>
      <c r="D77" s="29">
        <f>SUM(D78,D87)</f>
        <v>13</v>
      </c>
      <c r="E77" s="29"/>
      <c r="F77" s="29"/>
      <c r="G77" s="29"/>
      <c r="H77" s="33">
        <f>H78+H87</f>
        <v>817700</v>
      </c>
      <c r="I77" s="33">
        <f>I78+I87</f>
        <v>145000</v>
      </c>
      <c r="J77" s="66"/>
      <c r="K77" s="66"/>
      <c r="L77" s="67"/>
      <c r="M77" s="22"/>
      <c r="N77" s="4"/>
      <c r="O77" s="4"/>
    </row>
    <row r="78" s="6" customFormat="1" spans="1:15">
      <c r="A78" s="44"/>
      <c r="B78" s="35" t="s">
        <v>247</v>
      </c>
      <c r="C78" s="34"/>
      <c r="D78" s="29">
        <f>SUM(C79:C86)</f>
        <v>8</v>
      </c>
      <c r="E78" s="29"/>
      <c r="F78" s="29"/>
      <c r="G78" s="48"/>
      <c r="H78" s="33">
        <f>SUM(H79:H86)</f>
        <v>328200</v>
      </c>
      <c r="I78" s="33">
        <f>SUM(I79:I86)</f>
        <v>30000</v>
      </c>
      <c r="J78" s="44"/>
      <c r="K78" s="44"/>
      <c r="L78" s="68"/>
      <c r="M78" s="22"/>
      <c r="N78" s="4"/>
      <c r="O78" s="4"/>
    </row>
    <row r="79" s="6" customFormat="1" ht="37.5" spans="1:13">
      <c r="A79" s="44">
        <f>SUM($C$15:C79)</f>
        <v>41</v>
      </c>
      <c r="B79" s="47" t="s">
        <v>452</v>
      </c>
      <c r="C79" s="34">
        <v>1</v>
      </c>
      <c r="D79" s="46" t="s">
        <v>349</v>
      </c>
      <c r="E79" s="46" t="s">
        <v>396</v>
      </c>
      <c r="F79" s="46" t="s">
        <v>453</v>
      </c>
      <c r="G79" s="45" t="s">
        <v>454</v>
      </c>
      <c r="H79" s="44">
        <v>140000</v>
      </c>
      <c r="I79" s="44">
        <v>10000</v>
      </c>
      <c r="J79" s="44" t="s">
        <v>455</v>
      </c>
      <c r="K79" s="44" t="s">
        <v>456</v>
      </c>
      <c r="L79" s="68" t="s">
        <v>457</v>
      </c>
      <c r="M79" s="22"/>
    </row>
    <row r="80" s="6" customFormat="1" ht="52.5" customHeight="1" spans="1:13">
      <c r="A80" s="44">
        <f>SUM($C$15:C80)</f>
        <v>42</v>
      </c>
      <c r="B80" s="47" t="s">
        <v>458</v>
      </c>
      <c r="C80" s="34">
        <v>1</v>
      </c>
      <c r="D80" s="46" t="s">
        <v>349</v>
      </c>
      <c r="E80" s="46" t="s">
        <v>396</v>
      </c>
      <c r="F80" s="46" t="s">
        <v>459</v>
      </c>
      <c r="G80" s="45" t="s">
        <v>460</v>
      </c>
      <c r="H80" s="44">
        <v>150000</v>
      </c>
      <c r="I80" s="44">
        <v>10000</v>
      </c>
      <c r="J80" s="44" t="s">
        <v>455</v>
      </c>
      <c r="K80" s="44" t="s">
        <v>461</v>
      </c>
      <c r="L80" s="68" t="s">
        <v>457</v>
      </c>
      <c r="M80" s="22"/>
    </row>
    <row r="81" s="3" customFormat="1" ht="57" customHeight="1" spans="1:13">
      <c r="A81" s="44">
        <f>SUM($C$15:C81)</f>
        <v>43</v>
      </c>
      <c r="B81" s="47" t="s">
        <v>462</v>
      </c>
      <c r="C81" s="34">
        <v>1</v>
      </c>
      <c r="D81" s="46" t="s">
        <v>463</v>
      </c>
      <c r="E81" s="46" t="s">
        <v>396</v>
      </c>
      <c r="F81" s="46" t="s">
        <v>464</v>
      </c>
      <c r="G81" s="45" t="s">
        <v>465</v>
      </c>
      <c r="H81" s="44">
        <v>2000</v>
      </c>
      <c r="I81" s="44">
        <v>1000</v>
      </c>
      <c r="J81" s="44" t="s">
        <v>466</v>
      </c>
      <c r="K81" s="64" t="s">
        <v>467</v>
      </c>
      <c r="L81" s="68" t="s">
        <v>468</v>
      </c>
      <c r="M81" s="22"/>
    </row>
    <row r="82" s="6" customFormat="1" ht="37.5" spans="1:15">
      <c r="A82" s="44">
        <f>SUM($C$15:C82)</f>
        <v>44</v>
      </c>
      <c r="B82" s="47" t="s">
        <v>469</v>
      </c>
      <c r="C82" s="34">
        <v>1</v>
      </c>
      <c r="D82" s="46" t="s">
        <v>470</v>
      </c>
      <c r="E82" s="46" t="s">
        <v>396</v>
      </c>
      <c r="F82" s="46" t="s">
        <v>471</v>
      </c>
      <c r="G82" s="45" t="s">
        <v>472</v>
      </c>
      <c r="H82" s="44">
        <v>15700</v>
      </c>
      <c r="I82" s="44">
        <v>5000</v>
      </c>
      <c r="J82" s="44" t="s">
        <v>365</v>
      </c>
      <c r="K82" s="44" t="s">
        <v>267</v>
      </c>
      <c r="L82" s="68" t="s">
        <v>473</v>
      </c>
      <c r="M82" s="22"/>
      <c r="N82" s="4"/>
      <c r="O82" s="4"/>
    </row>
    <row r="83" s="6" customFormat="1" ht="37.5" spans="1:13">
      <c r="A83" s="44">
        <f>SUM($C$15:C83)</f>
        <v>45</v>
      </c>
      <c r="B83" s="47" t="s">
        <v>474</v>
      </c>
      <c r="C83" s="34">
        <v>1</v>
      </c>
      <c r="D83" s="46" t="s">
        <v>475</v>
      </c>
      <c r="E83" s="46" t="s">
        <v>396</v>
      </c>
      <c r="F83" s="46" t="s">
        <v>476</v>
      </c>
      <c r="G83" s="45" t="s">
        <v>477</v>
      </c>
      <c r="H83" s="44">
        <v>15000</v>
      </c>
      <c r="I83" s="44">
        <v>3000</v>
      </c>
      <c r="J83" s="44" t="s">
        <v>381</v>
      </c>
      <c r="K83" s="44" t="s">
        <v>478</v>
      </c>
      <c r="L83" s="68" t="s">
        <v>468</v>
      </c>
      <c r="M83" s="22"/>
    </row>
    <row r="84" s="6" customFormat="1" ht="52.5" customHeight="1" spans="1:13">
      <c r="A84" s="44">
        <f>SUM($C$15:C84)</f>
        <v>46</v>
      </c>
      <c r="B84" s="47" t="s">
        <v>479</v>
      </c>
      <c r="C84" s="34">
        <v>1</v>
      </c>
      <c r="D84" s="46" t="s">
        <v>364</v>
      </c>
      <c r="E84" s="46" t="s">
        <v>396</v>
      </c>
      <c r="F84" s="46" t="s">
        <v>362</v>
      </c>
      <c r="G84" s="45" t="s">
        <v>480</v>
      </c>
      <c r="H84" s="44" t="s">
        <v>364</v>
      </c>
      <c r="I84" s="44" t="s">
        <v>364</v>
      </c>
      <c r="J84" s="44" t="s">
        <v>364</v>
      </c>
      <c r="K84" s="44" t="s">
        <v>366</v>
      </c>
      <c r="L84" s="68" t="s">
        <v>264</v>
      </c>
      <c r="M84" s="22"/>
    </row>
    <row r="85" s="6" customFormat="1" ht="52.5" customHeight="1" spans="1:13">
      <c r="A85" s="44">
        <f>SUM($C$15:C85)</f>
        <v>47</v>
      </c>
      <c r="B85" s="47" t="s">
        <v>481</v>
      </c>
      <c r="C85" s="34">
        <v>1</v>
      </c>
      <c r="D85" s="46" t="s">
        <v>364</v>
      </c>
      <c r="E85" s="46" t="s">
        <v>396</v>
      </c>
      <c r="F85" s="46" t="s">
        <v>476</v>
      </c>
      <c r="G85" s="45" t="s">
        <v>482</v>
      </c>
      <c r="H85" s="44" t="s">
        <v>364</v>
      </c>
      <c r="I85" s="44" t="s">
        <v>364</v>
      </c>
      <c r="J85" s="44" t="s">
        <v>455</v>
      </c>
      <c r="K85" s="44" t="s">
        <v>366</v>
      </c>
      <c r="L85" s="68" t="s">
        <v>264</v>
      </c>
      <c r="M85" s="22"/>
    </row>
    <row r="86" s="6" customFormat="1" ht="37.5" spans="1:15">
      <c r="A86" s="44">
        <f>SUM($C$15:C86)</f>
        <v>48</v>
      </c>
      <c r="B86" s="47" t="s">
        <v>483</v>
      </c>
      <c r="C86" s="34">
        <v>1</v>
      </c>
      <c r="D86" s="46" t="s">
        <v>360</v>
      </c>
      <c r="E86" s="46" t="s">
        <v>484</v>
      </c>
      <c r="F86" s="46" t="s">
        <v>485</v>
      </c>
      <c r="G86" s="45" t="s">
        <v>486</v>
      </c>
      <c r="H86" s="44">
        <v>5500</v>
      </c>
      <c r="I86" s="44">
        <v>1000</v>
      </c>
      <c r="J86" s="44" t="s">
        <v>365</v>
      </c>
      <c r="K86" s="44" t="s">
        <v>467</v>
      </c>
      <c r="L86" s="68" t="s">
        <v>487</v>
      </c>
      <c r="M86" s="22"/>
      <c r="N86" s="4"/>
      <c r="O86" s="4"/>
    </row>
    <row r="87" s="6" customFormat="1" spans="1:15">
      <c r="A87" s="44"/>
      <c r="B87" s="35" t="s">
        <v>248</v>
      </c>
      <c r="C87" s="34"/>
      <c r="D87" s="29">
        <f>SUM(C88:C92)</f>
        <v>5</v>
      </c>
      <c r="E87" s="29"/>
      <c r="F87" s="29"/>
      <c r="G87" s="48"/>
      <c r="H87" s="33">
        <f>SUM(H88:H92)</f>
        <v>489500</v>
      </c>
      <c r="I87" s="33">
        <f>SUM(I88:I92)</f>
        <v>115000</v>
      </c>
      <c r="J87" s="44"/>
      <c r="K87" s="44"/>
      <c r="L87" s="68"/>
      <c r="M87" s="22"/>
      <c r="N87" s="4"/>
      <c r="O87" s="4"/>
    </row>
    <row r="88" s="6" customFormat="1" ht="75" spans="1:13">
      <c r="A88" s="44">
        <f>SUM($C$21:C88)</f>
        <v>49</v>
      </c>
      <c r="B88" s="47" t="s">
        <v>488</v>
      </c>
      <c r="C88" s="34">
        <v>1</v>
      </c>
      <c r="D88" s="46" t="s">
        <v>489</v>
      </c>
      <c r="E88" s="44" t="s">
        <v>396</v>
      </c>
      <c r="F88" s="46" t="s">
        <v>490</v>
      </c>
      <c r="G88" s="45" t="s">
        <v>491</v>
      </c>
      <c r="H88" s="44">
        <v>117000</v>
      </c>
      <c r="I88" s="44">
        <v>30000</v>
      </c>
      <c r="J88" s="44" t="s">
        <v>381</v>
      </c>
      <c r="K88" s="44" t="s">
        <v>293</v>
      </c>
      <c r="L88" s="68" t="s">
        <v>492</v>
      </c>
      <c r="M88" s="22"/>
    </row>
    <row r="89" s="6" customFormat="1" ht="131.25" spans="1:13">
      <c r="A89" s="44">
        <f>SUM($C$21:C89)</f>
        <v>50</v>
      </c>
      <c r="B89" s="47" t="s">
        <v>493</v>
      </c>
      <c r="C89" s="34">
        <v>1</v>
      </c>
      <c r="D89" s="46" t="s">
        <v>349</v>
      </c>
      <c r="E89" s="44" t="s">
        <v>396</v>
      </c>
      <c r="F89" s="46" t="s">
        <v>471</v>
      </c>
      <c r="G89" s="45" t="s">
        <v>494</v>
      </c>
      <c r="H89" s="44">
        <v>180000</v>
      </c>
      <c r="I89" s="44">
        <v>40000</v>
      </c>
      <c r="J89" s="44" t="s">
        <v>381</v>
      </c>
      <c r="K89" s="44" t="s">
        <v>293</v>
      </c>
      <c r="L89" s="68" t="s">
        <v>495</v>
      </c>
      <c r="M89" s="22"/>
    </row>
    <row r="90" s="6" customFormat="1" ht="37.5" spans="1:15">
      <c r="A90" s="44">
        <f>SUM($C$21:C90)</f>
        <v>51</v>
      </c>
      <c r="B90" s="47" t="s">
        <v>496</v>
      </c>
      <c r="C90" s="34">
        <v>1</v>
      </c>
      <c r="D90" s="46" t="s">
        <v>349</v>
      </c>
      <c r="E90" s="44" t="s">
        <v>396</v>
      </c>
      <c r="F90" s="46" t="s">
        <v>453</v>
      </c>
      <c r="G90" s="45" t="s">
        <v>497</v>
      </c>
      <c r="H90" s="44">
        <v>140000</v>
      </c>
      <c r="I90" s="44">
        <v>20000</v>
      </c>
      <c r="J90" s="44" t="s">
        <v>498</v>
      </c>
      <c r="K90" s="44" t="s">
        <v>293</v>
      </c>
      <c r="L90" s="68" t="s">
        <v>492</v>
      </c>
      <c r="M90" s="22" t="s">
        <v>499</v>
      </c>
      <c r="N90" s="4"/>
      <c r="O90" s="4"/>
    </row>
    <row r="91" s="3" customFormat="1" ht="57" customHeight="1" spans="1:13">
      <c r="A91" s="44">
        <f>SUM($C$21:C91)</f>
        <v>52</v>
      </c>
      <c r="B91" s="47" t="s">
        <v>500</v>
      </c>
      <c r="C91" s="34">
        <v>1</v>
      </c>
      <c r="D91" s="46" t="s">
        <v>349</v>
      </c>
      <c r="E91" s="44" t="s">
        <v>396</v>
      </c>
      <c r="F91" s="46" t="s">
        <v>476</v>
      </c>
      <c r="G91" s="45" t="s">
        <v>501</v>
      </c>
      <c r="H91" s="44">
        <v>18500</v>
      </c>
      <c r="I91" s="44">
        <v>10000</v>
      </c>
      <c r="J91" s="44" t="s">
        <v>365</v>
      </c>
      <c r="K91" s="64" t="s">
        <v>502</v>
      </c>
      <c r="L91" s="68" t="s">
        <v>487</v>
      </c>
      <c r="M91" s="22"/>
    </row>
    <row r="92" s="3" customFormat="1" ht="57" customHeight="1" spans="1:13">
      <c r="A92" s="44">
        <f>SUM($C$15:C92)</f>
        <v>53</v>
      </c>
      <c r="B92" s="47" t="s">
        <v>503</v>
      </c>
      <c r="C92" s="34">
        <v>1</v>
      </c>
      <c r="D92" s="46" t="s">
        <v>349</v>
      </c>
      <c r="E92" s="44" t="s">
        <v>396</v>
      </c>
      <c r="F92" s="46" t="s">
        <v>441</v>
      </c>
      <c r="G92" s="45" t="s">
        <v>504</v>
      </c>
      <c r="H92" s="44">
        <v>34000</v>
      </c>
      <c r="I92" s="44">
        <v>15000</v>
      </c>
      <c r="J92" s="44" t="s">
        <v>505</v>
      </c>
      <c r="K92" s="64" t="s">
        <v>502</v>
      </c>
      <c r="L92" s="68" t="s">
        <v>468</v>
      </c>
      <c r="M92" s="22"/>
    </row>
    <row r="93" s="6" customFormat="1" ht="37.5" spans="1:15">
      <c r="A93" s="44"/>
      <c r="B93" s="35" t="s">
        <v>506</v>
      </c>
      <c r="C93" s="34"/>
      <c r="D93" s="29">
        <f t="shared" ref="D93:I93" si="20">SUM(D94,D117,D135)</f>
        <v>49</v>
      </c>
      <c r="E93" s="29"/>
      <c r="F93" s="29"/>
      <c r="G93" s="29"/>
      <c r="H93" s="33">
        <f t="shared" si="20"/>
        <v>3387737.35</v>
      </c>
      <c r="I93" s="33">
        <f t="shared" si="20"/>
        <v>938381</v>
      </c>
      <c r="J93" s="66"/>
      <c r="K93" s="66"/>
      <c r="L93" s="67"/>
      <c r="M93" s="22"/>
      <c r="N93" s="4"/>
      <c r="O93" s="4"/>
    </row>
    <row r="94" s="4" customFormat="1" spans="1:13">
      <c r="A94" s="44"/>
      <c r="B94" s="35" t="s">
        <v>247</v>
      </c>
      <c r="C94" s="34"/>
      <c r="D94" s="29">
        <f>SUM(C95:C116)</f>
        <v>22</v>
      </c>
      <c r="E94" s="29"/>
      <c r="F94" s="29"/>
      <c r="G94" s="48"/>
      <c r="H94" s="33">
        <f>SUM(H95:H116)</f>
        <v>1135822.32</v>
      </c>
      <c r="I94" s="33">
        <f>SUM(I95:I136)</f>
        <v>628743</v>
      </c>
      <c r="J94" s="66"/>
      <c r="K94" s="66"/>
      <c r="L94" s="67"/>
      <c r="M94" s="22"/>
    </row>
    <row r="95" s="3" customFormat="1" ht="37.5" spans="1:13">
      <c r="A95" s="44">
        <f>SUM($C$21:C95)</f>
        <v>54</v>
      </c>
      <c r="B95" s="47" t="s">
        <v>507</v>
      </c>
      <c r="C95" s="34">
        <v>1</v>
      </c>
      <c r="D95" s="46" t="s">
        <v>289</v>
      </c>
      <c r="E95" s="46" t="s">
        <v>354</v>
      </c>
      <c r="F95" s="46" t="s">
        <v>355</v>
      </c>
      <c r="G95" s="45" t="s">
        <v>508</v>
      </c>
      <c r="H95" s="76">
        <v>18851</v>
      </c>
      <c r="I95" s="76">
        <v>2000</v>
      </c>
      <c r="J95" s="79" t="s">
        <v>509</v>
      </c>
      <c r="K95" s="80" t="s">
        <v>510</v>
      </c>
      <c r="L95" s="36" t="s">
        <v>511</v>
      </c>
      <c r="M95" s="22"/>
    </row>
    <row r="96" s="6" customFormat="1" ht="56.25" spans="1:13">
      <c r="A96" s="44">
        <f>SUM($C$21:C96)</f>
        <v>55</v>
      </c>
      <c r="B96" s="47" t="s">
        <v>512</v>
      </c>
      <c r="C96" s="34">
        <v>1</v>
      </c>
      <c r="D96" s="46" t="s">
        <v>289</v>
      </c>
      <c r="E96" s="46" t="s">
        <v>354</v>
      </c>
      <c r="F96" s="46" t="s">
        <v>355</v>
      </c>
      <c r="G96" s="45" t="s">
        <v>513</v>
      </c>
      <c r="H96" s="44">
        <v>69824.01</v>
      </c>
      <c r="I96" s="44">
        <v>1000</v>
      </c>
      <c r="J96" s="44" t="s">
        <v>405</v>
      </c>
      <c r="K96" s="44" t="s">
        <v>514</v>
      </c>
      <c r="L96" s="68" t="s">
        <v>515</v>
      </c>
      <c r="M96" s="22"/>
    </row>
    <row r="97" s="3" customFormat="1" ht="57" customHeight="1" spans="1:13">
      <c r="A97" s="44">
        <f>SUM($C$21:C97)</f>
        <v>56</v>
      </c>
      <c r="B97" s="47" t="s">
        <v>516</v>
      </c>
      <c r="C97" s="34">
        <v>1</v>
      </c>
      <c r="D97" s="46" t="s">
        <v>390</v>
      </c>
      <c r="E97" s="46" t="s">
        <v>390</v>
      </c>
      <c r="F97" s="46" t="s">
        <v>362</v>
      </c>
      <c r="G97" s="45" t="s">
        <v>517</v>
      </c>
      <c r="H97" s="44">
        <v>68000</v>
      </c>
      <c r="I97" s="44">
        <v>20000</v>
      </c>
      <c r="J97" s="44" t="s">
        <v>455</v>
      </c>
      <c r="K97" s="64" t="s">
        <v>518</v>
      </c>
      <c r="L97" s="81" t="s">
        <v>519</v>
      </c>
      <c r="M97" s="22"/>
    </row>
    <row r="98" s="3" customFormat="1" ht="75" spans="1:13">
      <c r="A98" s="44">
        <f>SUM($C$21:C98)</f>
        <v>57</v>
      </c>
      <c r="B98" s="47" t="s">
        <v>520</v>
      </c>
      <c r="C98" s="34">
        <v>1</v>
      </c>
      <c r="D98" s="46" t="s">
        <v>349</v>
      </c>
      <c r="E98" s="44" t="s">
        <v>396</v>
      </c>
      <c r="F98" s="46" t="s">
        <v>521</v>
      </c>
      <c r="G98" s="45" t="s">
        <v>522</v>
      </c>
      <c r="H98" s="44">
        <v>147451.73</v>
      </c>
      <c r="I98" s="44">
        <v>20000</v>
      </c>
      <c r="J98" s="44" t="s">
        <v>523</v>
      </c>
      <c r="K98" s="64" t="s">
        <v>524</v>
      </c>
      <c r="L98" s="81" t="s">
        <v>519</v>
      </c>
      <c r="M98" s="22"/>
    </row>
    <row r="99" s="3" customFormat="1" ht="57" customHeight="1" spans="1:13">
      <c r="A99" s="44">
        <f>SUM($C$21:C99)</f>
        <v>58</v>
      </c>
      <c r="B99" s="47" t="s">
        <v>525</v>
      </c>
      <c r="C99" s="34">
        <v>1</v>
      </c>
      <c r="D99" s="46" t="s">
        <v>349</v>
      </c>
      <c r="E99" s="44" t="s">
        <v>396</v>
      </c>
      <c r="F99" s="46" t="s">
        <v>420</v>
      </c>
      <c r="G99" s="45" t="s">
        <v>526</v>
      </c>
      <c r="H99" s="44">
        <v>60000</v>
      </c>
      <c r="I99" s="44">
        <v>10000</v>
      </c>
      <c r="J99" s="44" t="s">
        <v>365</v>
      </c>
      <c r="K99" s="64" t="s">
        <v>524</v>
      </c>
      <c r="L99" s="81" t="s">
        <v>519</v>
      </c>
      <c r="M99" s="22"/>
    </row>
    <row r="100" s="9" customFormat="1" ht="37.5" spans="1:13">
      <c r="A100" s="44">
        <f>SUM($C$21:C100)</f>
        <v>59</v>
      </c>
      <c r="B100" s="47" t="s">
        <v>527</v>
      </c>
      <c r="C100" s="34">
        <v>1</v>
      </c>
      <c r="D100" s="60" t="s">
        <v>360</v>
      </c>
      <c r="E100" s="60" t="s">
        <v>528</v>
      </c>
      <c r="F100" s="47" t="s">
        <v>441</v>
      </c>
      <c r="G100" s="47" t="s">
        <v>529</v>
      </c>
      <c r="H100" s="44">
        <v>107586.08</v>
      </c>
      <c r="I100" s="44">
        <v>10000</v>
      </c>
      <c r="J100" s="60" t="s">
        <v>365</v>
      </c>
      <c r="K100" s="44" t="s">
        <v>530</v>
      </c>
      <c r="L100" s="81" t="s">
        <v>531</v>
      </c>
      <c r="M100" s="82"/>
    </row>
    <row r="101" s="6" customFormat="1" ht="56.25" customHeight="1" spans="1:13">
      <c r="A101" s="44">
        <f>SUM($C$21:C101)</f>
        <v>60</v>
      </c>
      <c r="B101" s="36" t="s">
        <v>532</v>
      </c>
      <c r="C101" s="34">
        <v>1</v>
      </c>
      <c r="D101" s="46" t="s">
        <v>533</v>
      </c>
      <c r="E101" s="44" t="s">
        <v>396</v>
      </c>
      <c r="F101" s="46" t="s">
        <v>362</v>
      </c>
      <c r="G101" s="45" t="s">
        <v>534</v>
      </c>
      <c r="H101" s="44">
        <v>74297</v>
      </c>
      <c r="I101" s="44">
        <v>3000</v>
      </c>
      <c r="J101" s="44" t="s">
        <v>405</v>
      </c>
      <c r="K101" s="46" t="s">
        <v>535</v>
      </c>
      <c r="L101" s="68" t="s">
        <v>536</v>
      </c>
      <c r="M101" s="22"/>
    </row>
    <row r="102" s="6" customFormat="1" ht="48.75" customHeight="1" spans="1:13">
      <c r="A102" s="44">
        <f>SUM($C$21:C102)</f>
        <v>61</v>
      </c>
      <c r="B102" s="47" t="s">
        <v>537</v>
      </c>
      <c r="C102" s="34">
        <v>1</v>
      </c>
      <c r="D102" s="46" t="s">
        <v>390</v>
      </c>
      <c r="E102" s="44" t="s">
        <v>396</v>
      </c>
      <c r="F102" s="46" t="s">
        <v>538</v>
      </c>
      <c r="G102" s="45" t="s">
        <v>539</v>
      </c>
      <c r="H102" s="44">
        <v>33000</v>
      </c>
      <c r="I102" s="44">
        <v>10000</v>
      </c>
      <c r="J102" s="44" t="s">
        <v>540</v>
      </c>
      <c r="K102" s="44" t="s">
        <v>541</v>
      </c>
      <c r="L102" s="68" t="s">
        <v>542</v>
      </c>
      <c r="M102" s="22"/>
    </row>
    <row r="103" s="6" customFormat="1" ht="48.75" customHeight="1" spans="1:13">
      <c r="A103" s="44">
        <f>SUM($C$21:C103)</f>
        <v>62</v>
      </c>
      <c r="B103" s="47" t="s">
        <v>543</v>
      </c>
      <c r="C103" s="34">
        <v>1</v>
      </c>
      <c r="D103" s="46" t="s">
        <v>470</v>
      </c>
      <c r="E103" s="44" t="s">
        <v>396</v>
      </c>
      <c r="F103" s="46" t="s">
        <v>362</v>
      </c>
      <c r="G103" s="45" t="s">
        <v>544</v>
      </c>
      <c r="H103" s="44">
        <v>25000</v>
      </c>
      <c r="I103" s="44">
        <v>10000</v>
      </c>
      <c r="J103" s="44" t="s">
        <v>540</v>
      </c>
      <c r="K103" s="44" t="s">
        <v>267</v>
      </c>
      <c r="L103" s="81" t="s">
        <v>519</v>
      </c>
      <c r="M103" s="22"/>
    </row>
    <row r="104" s="9" customFormat="1" ht="39" customHeight="1" spans="1:13">
      <c r="A104" s="44">
        <f>SUM($C$21:C104)</f>
        <v>63</v>
      </c>
      <c r="B104" s="47" t="s">
        <v>545</v>
      </c>
      <c r="C104" s="34">
        <v>1</v>
      </c>
      <c r="D104" s="60" t="s">
        <v>364</v>
      </c>
      <c r="E104" s="60" t="s">
        <v>546</v>
      </c>
      <c r="F104" s="47" t="s">
        <v>362</v>
      </c>
      <c r="G104" s="47" t="s">
        <v>547</v>
      </c>
      <c r="H104" s="44" t="s">
        <v>364</v>
      </c>
      <c r="I104" s="44" t="s">
        <v>364</v>
      </c>
      <c r="J104" s="60"/>
      <c r="K104" s="44" t="s">
        <v>267</v>
      </c>
      <c r="L104" s="81" t="s">
        <v>531</v>
      </c>
      <c r="M104" s="82"/>
    </row>
    <row r="105" s="6" customFormat="1" ht="81" customHeight="1" spans="1:13">
      <c r="A105" s="44">
        <f>SUM($C$21:C105)</f>
        <v>64</v>
      </c>
      <c r="B105" s="36" t="s">
        <v>548</v>
      </c>
      <c r="C105" s="34">
        <v>1</v>
      </c>
      <c r="D105" s="46" t="s">
        <v>463</v>
      </c>
      <c r="E105" s="44" t="s">
        <v>396</v>
      </c>
      <c r="F105" s="46" t="s">
        <v>549</v>
      </c>
      <c r="G105" s="45" t="s">
        <v>550</v>
      </c>
      <c r="H105" s="44">
        <v>20000</v>
      </c>
      <c r="I105" s="44">
        <v>1000</v>
      </c>
      <c r="J105" s="44" t="s">
        <v>551</v>
      </c>
      <c r="K105" s="44" t="s">
        <v>263</v>
      </c>
      <c r="L105" s="47" t="s">
        <v>264</v>
      </c>
      <c r="M105" s="22"/>
    </row>
    <row r="106" s="6" customFormat="1" ht="81" customHeight="1" spans="1:13">
      <c r="A106" s="44">
        <f>SUM($C$21:C106)</f>
        <v>65</v>
      </c>
      <c r="B106" s="36" t="s">
        <v>552</v>
      </c>
      <c r="C106" s="34">
        <v>1</v>
      </c>
      <c r="D106" s="46" t="s">
        <v>463</v>
      </c>
      <c r="E106" s="44" t="s">
        <v>396</v>
      </c>
      <c r="F106" s="46" t="s">
        <v>553</v>
      </c>
      <c r="G106" s="45" t="s">
        <v>554</v>
      </c>
      <c r="H106" s="44">
        <v>10812.5</v>
      </c>
      <c r="I106" s="44">
        <v>1000</v>
      </c>
      <c r="J106" s="44" t="s">
        <v>551</v>
      </c>
      <c r="K106" s="44" t="s">
        <v>411</v>
      </c>
      <c r="L106" s="47" t="s">
        <v>264</v>
      </c>
      <c r="M106" s="22"/>
    </row>
    <row r="107" s="6" customFormat="1" ht="81" customHeight="1" spans="1:13">
      <c r="A107" s="44">
        <f>SUM($C$21:C107)</f>
        <v>66</v>
      </c>
      <c r="B107" s="36" t="s">
        <v>555</v>
      </c>
      <c r="C107" s="34">
        <v>1</v>
      </c>
      <c r="D107" s="46" t="s">
        <v>463</v>
      </c>
      <c r="E107" s="44" t="s">
        <v>396</v>
      </c>
      <c r="F107" s="46" t="s">
        <v>556</v>
      </c>
      <c r="G107" s="45" t="s">
        <v>557</v>
      </c>
      <c r="H107" s="44">
        <v>100000</v>
      </c>
      <c r="I107" s="44">
        <v>1000</v>
      </c>
      <c r="J107" s="44" t="s">
        <v>551</v>
      </c>
      <c r="K107" s="44" t="s">
        <v>411</v>
      </c>
      <c r="L107" s="47" t="s">
        <v>264</v>
      </c>
      <c r="M107" s="22"/>
    </row>
    <row r="108" s="9" customFormat="1" ht="56.25" spans="1:13">
      <c r="A108" s="44">
        <f>SUM($C$21:C108)</f>
        <v>67</v>
      </c>
      <c r="B108" s="47" t="s">
        <v>558</v>
      </c>
      <c r="C108" s="34">
        <v>1</v>
      </c>
      <c r="D108" s="60" t="s">
        <v>360</v>
      </c>
      <c r="E108" s="60" t="s">
        <v>484</v>
      </c>
      <c r="F108" s="47" t="s">
        <v>485</v>
      </c>
      <c r="G108" s="47" t="s">
        <v>559</v>
      </c>
      <c r="H108" s="44">
        <v>80000</v>
      </c>
      <c r="I108" s="60" t="s">
        <v>364</v>
      </c>
      <c r="J108" s="60" t="s">
        <v>365</v>
      </c>
      <c r="K108" s="47" t="s">
        <v>366</v>
      </c>
      <c r="L108" s="47" t="s">
        <v>264</v>
      </c>
      <c r="M108" s="82"/>
    </row>
    <row r="109" s="9" customFormat="1" ht="56.25" spans="1:13">
      <c r="A109" s="44">
        <f>SUM($C$21:C109)</f>
        <v>68</v>
      </c>
      <c r="B109" s="47" t="s">
        <v>560</v>
      </c>
      <c r="C109" s="34">
        <v>1</v>
      </c>
      <c r="D109" s="60" t="s">
        <v>360</v>
      </c>
      <c r="E109" s="60" t="s">
        <v>484</v>
      </c>
      <c r="F109" s="47" t="s">
        <v>485</v>
      </c>
      <c r="G109" s="47" t="s">
        <v>561</v>
      </c>
      <c r="H109" s="44">
        <v>20000</v>
      </c>
      <c r="I109" s="60" t="s">
        <v>364</v>
      </c>
      <c r="J109" s="60" t="s">
        <v>365</v>
      </c>
      <c r="K109" s="47" t="s">
        <v>366</v>
      </c>
      <c r="L109" s="47" t="s">
        <v>264</v>
      </c>
      <c r="M109" s="82"/>
    </row>
    <row r="110" s="9" customFormat="1" ht="56.25" spans="1:13">
      <c r="A110" s="44">
        <f>SUM($C$21:C110)</f>
        <v>69</v>
      </c>
      <c r="B110" s="47" t="s">
        <v>562</v>
      </c>
      <c r="C110" s="34">
        <v>1</v>
      </c>
      <c r="D110" s="60" t="s">
        <v>364</v>
      </c>
      <c r="E110" s="60" t="s">
        <v>563</v>
      </c>
      <c r="F110" s="47" t="s">
        <v>564</v>
      </c>
      <c r="G110" s="47" t="s">
        <v>565</v>
      </c>
      <c r="H110" s="44">
        <v>50000</v>
      </c>
      <c r="I110" s="60" t="s">
        <v>364</v>
      </c>
      <c r="J110" s="60" t="s">
        <v>365</v>
      </c>
      <c r="K110" s="47" t="s">
        <v>366</v>
      </c>
      <c r="L110" s="47" t="s">
        <v>264</v>
      </c>
      <c r="M110" s="82"/>
    </row>
    <row r="111" s="9" customFormat="1" ht="56.25" spans="1:13">
      <c r="A111" s="44">
        <f>SUM($C$21:C111)</f>
        <v>70</v>
      </c>
      <c r="B111" s="47" t="s">
        <v>566</v>
      </c>
      <c r="C111" s="34">
        <v>1</v>
      </c>
      <c r="D111" s="60" t="s">
        <v>364</v>
      </c>
      <c r="E111" s="60" t="s">
        <v>563</v>
      </c>
      <c r="F111" s="47" t="s">
        <v>564</v>
      </c>
      <c r="G111" s="47" t="s">
        <v>567</v>
      </c>
      <c r="H111" s="44">
        <v>50000</v>
      </c>
      <c r="I111" s="60" t="s">
        <v>364</v>
      </c>
      <c r="J111" s="60" t="s">
        <v>365</v>
      </c>
      <c r="K111" s="47" t="s">
        <v>366</v>
      </c>
      <c r="L111" s="47" t="s">
        <v>264</v>
      </c>
      <c r="M111" s="82"/>
    </row>
    <row r="112" s="9" customFormat="1" ht="56.25" spans="1:13">
      <c r="A112" s="44">
        <f>SUM($C$21:C112)</f>
        <v>71</v>
      </c>
      <c r="B112" s="47" t="s">
        <v>568</v>
      </c>
      <c r="C112" s="34">
        <v>1</v>
      </c>
      <c r="D112" s="60" t="s">
        <v>364</v>
      </c>
      <c r="E112" s="60" t="s">
        <v>563</v>
      </c>
      <c r="F112" s="47" t="s">
        <v>564</v>
      </c>
      <c r="G112" s="47" t="s">
        <v>569</v>
      </c>
      <c r="H112" s="44">
        <v>25000</v>
      </c>
      <c r="I112" s="60" t="s">
        <v>364</v>
      </c>
      <c r="J112" s="60" t="s">
        <v>365</v>
      </c>
      <c r="K112" s="47" t="s">
        <v>366</v>
      </c>
      <c r="L112" s="47" t="s">
        <v>264</v>
      </c>
      <c r="M112" s="82"/>
    </row>
    <row r="113" s="9" customFormat="1" ht="56.25" spans="1:13">
      <c r="A113" s="44">
        <f>SUM($C$21:C113)</f>
        <v>72</v>
      </c>
      <c r="B113" s="47" t="s">
        <v>570</v>
      </c>
      <c r="C113" s="34">
        <v>1</v>
      </c>
      <c r="D113" s="60" t="s">
        <v>364</v>
      </c>
      <c r="E113" s="60" t="s">
        <v>563</v>
      </c>
      <c r="F113" s="47" t="s">
        <v>564</v>
      </c>
      <c r="G113" s="47" t="s">
        <v>571</v>
      </c>
      <c r="H113" s="44">
        <v>30000</v>
      </c>
      <c r="I113" s="60" t="s">
        <v>364</v>
      </c>
      <c r="J113" s="60" t="s">
        <v>365</v>
      </c>
      <c r="K113" s="47" t="s">
        <v>366</v>
      </c>
      <c r="L113" s="47" t="s">
        <v>264</v>
      </c>
      <c r="M113" s="82"/>
    </row>
    <row r="114" s="9" customFormat="1" ht="56.25" spans="1:13">
      <c r="A114" s="44">
        <f>SUM($C$21:C114)</f>
        <v>73</v>
      </c>
      <c r="B114" s="47" t="s">
        <v>572</v>
      </c>
      <c r="C114" s="34">
        <v>1</v>
      </c>
      <c r="D114" s="60" t="s">
        <v>364</v>
      </c>
      <c r="E114" s="60" t="s">
        <v>563</v>
      </c>
      <c r="F114" s="47" t="s">
        <v>564</v>
      </c>
      <c r="G114" s="47" t="s">
        <v>573</v>
      </c>
      <c r="H114" s="44">
        <v>20000</v>
      </c>
      <c r="I114" s="60" t="s">
        <v>364</v>
      </c>
      <c r="J114" s="60" t="s">
        <v>365</v>
      </c>
      <c r="K114" s="47" t="s">
        <v>366</v>
      </c>
      <c r="L114" s="47" t="s">
        <v>264</v>
      </c>
      <c r="M114" s="82"/>
    </row>
    <row r="115" s="9" customFormat="1" ht="27" customHeight="1" spans="1:13">
      <c r="A115" s="44">
        <f>SUM($C$21:C115)</f>
        <v>74</v>
      </c>
      <c r="B115" s="47" t="s">
        <v>574</v>
      </c>
      <c r="C115" s="34">
        <v>1</v>
      </c>
      <c r="D115" s="60" t="s">
        <v>364</v>
      </c>
      <c r="E115" s="60" t="s">
        <v>364</v>
      </c>
      <c r="F115" s="47" t="s">
        <v>272</v>
      </c>
      <c r="G115" s="47" t="s">
        <v>575</v>
      </c>
      <c r="H115" s="44">
        <v>6000</v>
      </c>
      <c r="I115" s="60" t="s">
        <v>364</v>
      </c>
      <c r="J115" s="60" t="s">
        <v>364</v>
      </c>
      <c r="K115" s="47" t="s">
        <v>366</v>
      </c>
      <c r="L115" s="81" t="s">
        <v>264</v>
      </c>
      <c r="M115" s="82"/>
    </row>
    <row r="116" s="6" customFormat="1" ht="37.5" spans="1:13">
      <c r="A116" s="44">
        <f>SUM($C$21:C116)</f>
        <v>75</v>
      </c>
      <c r="B116" s="36" t="s">
        <v>576</v>
      </c>
      <c r="C116" s="34">
        <v>1</v>
      </c>
      <c r="D116" s="46" t="s">
        <v>360</v>
      </c>
      <c r="E116" s="46" t="s">
        <v>546</v>
      </c>
      <c r="F116" s="46" t="s">
        <v>362</v>
      </c>
      <c r="G116" s="45" t="s">
        <v>577</v>
      </c>
      <c r="H116" s="44">
        <v>120000</v>
      </c>
      <c r="I116" s="44">
        <v>5000</v>
      </c>
      <c r="J116" s="44" t="s">
        <v>381</v>
      </c>
      <c r="K116" s="59" t="s">
        <v>263</v>
      </c>
      <c r="L116" s="81" t="s">
        <v>531</v>
      </c>
      <c r="M116" s="22"/>
    </row>
    <row r="117" s="6" customFormat="1" spans="1:15">
      <c r="A117" s="44"/>
      <c r="B117" s="35" t="s">
        <v>248</v>
      </c>
      <c r="C117" s="34"/>
      <c r="D117" s="29">
        <f>SUM(C118:C134)</f>
        <v>17</v>
      </c>
      <c r="E117" s="29"/>
      <c r="F117" s="29"/>
      <c r="G117" s="48"/>
      <c r="H117" s="33">
        <f>SUM(H118:H134)</f>
        <v>1877708.69</v>
      </c>
      <c r="I117" s="33">
        <f>SUM(I118:I134)</f>
        <v>221245</v>
      </c>
      <c r="J117" s="66"/>
      <c r="K117" s="66"/>
      <c r="L117" s="67"/>
      <c r="M117" s="22"/>
      <c r="N117" s="5"/>
      <c r="O117" s="5"/>
    </row>
    <row r="118" s="5" customFormat="1" ht="93.75" spans="1:13">
      <c r="A118" s="44">
        <f>SUM($C$21:C118)</f>
        <v>76</v>
      </c>
      <c r="B118" s="47" t="s">
        <v>578</v>
      </c>
      <c r="C118" s="34">
        <v>1</v>
      </c>
      <c r="D118" s="46" t="s">
        <v>470</v>
      </c>
      <c r="E118" s="44" t="s">
        <v>396</v>
      </c>
      <c r="F118" s="46" t="s">
        <v>441</v>
      </c>
      <c r="G118" s="45" t="s">
        <v>579</v>
      </c>
      <c r="H118" s="44">
        <v>202548</v>
      </c>
      <c r="I118" s="44">
        <v>40000</v>
      </c>
      <c r="J118" s="44" t="s">
        <v>405</v>
      </c>
      <c r="K118" s="83" t="s">
        <v>580</v>
      </c>
      <c r="L118" s="68" t="s">
        <v>492</v>
      </c>
      <c r="M118" s="22"/>
    </row>
    <row r="119" s="3" customFormat="1" ht="57" customHeight="1" spans="1:13">
      <c r="A119" s="44">
        <f>SUM($C$21:C119)</f>
        <v>77</v>
      </c>
      <c r="B119" s="47" t="s">
        <v>581</v>
      </c>
      <c r="C119" s="34">
        <v>1</v>
      </c>
      <c r="D119" s="46" t="s">
        <v>390</v>
      </c>
      <c r="E119" s="44" t="s">
        <v>396</v>
      </c>
      <c r="F119" s="46" t="s">
        <v>441</v>
      </c>
      <c r="G119" s="45" t="s">
        <v>582</v>
      </c>
      <c r="H119" s="44">
        <v>33000</v>
      </c>
      <c r="I119" s="44">
        <v>10000</v>
      </c>
      <c r="J119" s="64" t="s">
        <v>583</v>
      </c>
      <c r="K119" s="64" t="s">
        <v>584</v>
      </c>
      <c r="L119" s="81" t="s">
        <v>519</v>
      </c>
      <c r="M119" s="22"/>
    </row>
    <row r="120" s="6" customFormat="1" ht="37.5" spans="1:13">
      <c r="A120" s="44">
        <f>SUM($C$21:C120)</f>
        <v>78</v>
      </c>
      <c r="B120" s="47" t="s">
        <v>585</v>
      </c>
      <c r="C120" s="34">
        <v>1</v>
      </c>
      <c r="D120" s="46" t="s">
        <v>349</v>
      </c>
      <c r="E120" s="44" t="s">
        <v>396</v>
      </c>
      <c r="F120" s="46" t="s">
        <v>471</v>
      </c>
      <c r="G120" s="45" t="s">
        <v>586</v>
      </c>
      <c r="H120" s="44">
        <v>111900</v>
      </c>
      <c r="I120" s="44">
        <v>20000</v>
      </c>
      <c r="J120" s="44" t="s">
        <v>405</v>
      </c>
      <c r="K120" s="44" t="s">
        <v>587</v>
      </c>
      <c r="L120" s="68" t="s">
        <v>588</v>
      </c>
      <c r="M120" s="22"/>
    </row>
    <row r="121" s="6" customFormat="1" ht="37.5" spans="1:13">
      <c r="A121" s="44">
        <f>SUM($C$21:C121)</f>
        <v>79</v>
      </c>
      <c r="B121" s="36" t="s">
        <v>589</v>
      </c>
      <c r="C121" s="34">
        <v>1</v>
      </c>
      <c r="D121" s="46" t="s">
        <v>390</v>
      </c>
      <c r="E121" s="44" t="s">
        <v>396</v>
      </c>
      <c r="F121" s="46" t="s">
        <v>441</v>
      </c>
      <c r="G121" s="45" t="s">
        <v>590</v>
      </c>
      <c r="H121" s="44">
        <v>68888.96</v>
      </c>
      <c r="I121" s="44">
        <v>5000</v>
      </c>
      <c r="J121" s="44" t="s">
        <v>381</v>
      </c>
      <c r="K121" s="44" t="s">
        <v>591</v>
      </c>
      <c r="L121" s="36" t="s">
        <v>592</v>
      </c>
      <c r="M121" s="22" t="s">
        <v>593</v>
      </c>
    </row>
    <row r="122" s="3" customFormat="1" ht="51" customHeight="1" spans="1:13">
      <c r="A122" s="44">
        <f>SUM($C$21:C122)</f>
        <v>80</v>
      </c>
      <c r="B122" s="47" t="s">
        <v>594</v>
      </c>
      <c r="C122" s="34">
        <v>1</v>
      </c>
      <c r="D122" s="46" t="s">
        <v>390</v>
      </c>
      <c r="E122" s="44" t="s">
        <v>396</v>
      </c>
      <c r="F122" s="46" t="s">
        <v>362</v>
      </c>
      <c r="G122" s="45" t="s">
        <v>595</v>
      </c>
      <c r="H122" s="44">
        <v>5791</v>
      </c>
      <c r="I122" s="44">
        <v>5791</v>
      </c>
      <c r="J122" s="64" t="s">
        <v>583</v>
      </c>
      <c r="K122" s="64" t="s">
        <v>596</v>
      </c>
      <c r="L122" s="81" t="s">
        <v>597</v>
      </c>
      <c r="M122" s="22"/>
    </row>
    <row r="123" s="6" customFormat="1" ht="56.25" spans="1:13">
      <c r="A123" s="44">
        <f>SUM($C$21:C123)</f>
        <v>81</v>
      </c>
      <c r="B123" s="47" t="s">
        <v>598</v>
      </c>
      <c r="C123" s="34">
        <v>1</v>
      </c>
      <c r="D123" s="44" t="s">
        <v>307</v>
      </c>
      <c r="E123" s="44" t="s">
        <v>315</v>
      </c>
      <c r="F123" s="44" t="s">
        <v>316</v>
      </c>
      <c r="G123" s="77" t="s">
        <v>599</v>
      </c>
      <c r="H123" s="44">
        <v>27500</v>
      </c>
      <c r="I123" s="44">
        <v>10000</v>
      </c>
      <c r="J123" s="44" t="s">
        <v>405</v>
      </c>
      <c r="K123" s="44" t="s">
        <v>584</v>
      </c>
      <c r="L123" s="68" t="s">
        <v>600</v>
      </c>
      <c r="M123" s="22" t="s">
        <v>593</v>
      </c>
    </row>
    <row r="124" s="4" customFormat="1" ht="56.25" spans="1:13">
      <c r="A124" s="44">
        <f>SUM($C$21:C124)</f>
        <v>82</v>
      </c>
      <c r="B124" s="47" t="s">
        <v>601</v>
      </c>
      <c r="C124" s="34">
        <v>1</v>
      </c>
      <c r="D124" s="46" t="s">
        <v>360</v>
      </c>
      <c r="E124" s="46" t="s">
        <v>385</v>
      </c>
      <c r="F124" s="46" t="s">
        <v>362</v>
      </c>
      <c r="G124" s="45" t="s">
        <v>602</v>
      </c>
      <c r="H124" s="44">
        <v>72000</v>
      </c>
      <c r="I124" s="44">
        <v>1000</v>
      </c>
      <c r="J124" s="44" t="s">
        <v>603</v>
      </c>
      <c r="K124" s="44" t="s">
        <v>326</v>
      </c>
      <c r="L124" s="68" t="s">
        <v>604</v>
      </c>
      <c r="M124" s="22"/>
    </row>
    <row r="125" s="3" customFormat="1" ht="37.5" spans="1:13">
      <c r="A125" s="44">
        <f>SUM($C$21:C125)</f>
        <v>83</v>
      </c>
      <c r="B125" s="47" t="s">
        <v>605</v>
      </c>
      <c r="C125" s="34">
        <v>1</v>
      </c>
      <c r="D125" s="46" t="s">
        <v>289</v>
      </c>
      <c r="E125" s="46" t="s">
        <v>354</v>
      </c>
      <c r="F125" s="46" t="s">
        <v>355</v>
      </c>
      <c r="G125" s="45" t="s">
        <v>606</v>
      </c>
      <c r="H125" s="78">
        <v>278684.88</v>
      </c>
      <c r="I125" s="78">
        <v>3000</v>
      </c>
      <c r="J125" s="79" t="s">
        <v>438</v>
      </c>
      <c r="K125" s="80" t="s">
        <v>596</v>
      </c>
      <c r="L125" s="36" t="s">
        <v>607</v>
      </c>
      <c r="M125" s="22"/>
    </row>
    <row r="126" s="3" customFormat="1" ht="65.25" customHeight="1" spans="1:13">
      <c r="A126" s="44">
        <f>SUM($C$21:C126)</f>
        <v>84</v>
      </c>
      <c r="B126" s="47" t="s">
        <v>608</v>
      </c>
      <c r="C126" s="34">
        <v>1</v>
      </c>
      <c r="D126" s="46" t="s">
        <v>289</v>
      </c>
      <c r="E126" s="46" t="s">
        <v>354</v>
      </c>
      <c r="F126" s="46" t="s">
        <v>609</v>
      </c>
      <c r="G126" s="45" t="s">
        <v>610</v>
      </c>
      <c r="H126" s="44">
        <v>39665.37</v>
      </c>
      <c r="I126" s="44">
        <v>10000</v>
      </c>
      <c r="J126" s="44" t="s">
        <v>498</v>
      </c>
      <c r="K126" s="44" t="s">
        <v>478</v>
      </c>
      <c r="L126" s="81" t="s">
        <v>611</v>
      </c>
      <c r="M126" s="22"/>
    </row>
    <row r="127" s="3" customFormat="1" ht="56.25" spans="1:13">
      <c r="A127" s="44">
        <f>SUM($C$21:C127)</f>
        <v>85</v>
      </c>
      <c r="B127" s="47" t="s">
        <v>612</v>
      </c>
      <c r="C127" s="34">
        <v>1</v>
      </c>
      <c r="D127" s="46" t="s">
        <v>613</v>
      </c>
      <c r="E127" s="46" t="s">
        <v>563</v>
      </c>
      <c r="F127" s="46" t="s">
        <v>272</v>
      </c>
      <c r="G127" s="45" t="s">
        <v>614</v>
      </c>
      <c r="H127" s="76">
        <v>15000</v>
      </c>
      <c r="I127" s="76">
        <v>15000</v>
      </c>
      <c r="J127" s="44" t="s">
        <v>498</v>
      </c>
      <c r="K127" s="80" t="s">
        <v>305</v>
      </c>
      <c r="L127" s="36" t="s">
        <v>615</v>
      </c>
      <c r="M127" s="22"/>
    </row>
    <row r="128" s="3" customFormat="1" ht="56.25" spans="1:13">
      <c r="A128" s="44">
        <f>SUM($C$21:C128)</f>
        <v>86</v>
      </c>
      <c r="B128" s="47" t="s">
        <v>616</v>
      </c>
      <c r="C128" s="34">
        <v>1</v>
      </c>
      <c r="D128" s="46" t="s">
        <v>617</v>
      </c>
      <c r="E128" s="46" t="s">
        <v>618</v>
      </c>
      <c r="F128" s="46" t="s">
        <v>420</v>
      </c>
      <c r="G128" s="45" t="s">
        <v>619</v>
      </c>
      <c r="H128" s="76">
        <v>11295</v>
      </c>
      <c r="I128" s="76">
        <v>3454</v>
      </c>
      <c r="J128" s="44" t="s">
        <v>620</v>
      </c>
      <c r="K128" s="80" t="s">
        <v>584</v>
      </c>
      <c r="L128" s="36" t="s">
        <v>621</v>
      </c>
      <c r="M128" s="22"/>
    </row>
    <row r="129" s="3" customFormat="1" ht="56.25" spans="1:13">
      <c r="A129" s="44">
        <f>SUM($C$21:C129)</f>
        <v>87</v>
      </c>
      <c r="B129" s="54" t="s">
        <v>622</v>
      </c>
      <c r="C129" s="34">
        <v>1</v>
      </c>
      <c r="D129" s="56" t="s">
        <v>623</v>
      </c>
      <c r="E129" s="44" t="s">
        <v>624</v>
      </c>
      <c r="F129" s="56" t="s">
        <v>316</v>
      </c>
      <c r="G129" s="84" t="s">
        <v>625</v>
      </c>
      <c r="H129" s="57">
        <v>11000</v>
      </c>
      <c r="I129" s="44">
        <v>4000</v>
      </c>
      <c r="J129" s="56" t="s">
        <v>318</v>
      </c>
      <c r="K129" s="70" t="s">
        <v>305</v>
      </c>
      <c r="L129" s="71" t="s">
        <v>626</v>
      </c>
      <c r="M129" s="22"/>
    </row>
    <row r="130" s="6" customFormat="1" ht="37.5" spans="1:13">
      <c r="A130" s="44">
        <f>SUM($C$21:C130)</f>
        <v>88</v>
      </c>
      <c r="B130" s="47" t="s">
        <v>627</v>
      </c>
      <c r="C130" s="34">
        <v>1</v>
      </c>
      <c r="D130" s="46" t="s">
        <v>289</v>
      </c>
      <c r="E130" s="46" t="s">
        <v>354</v>
      </c>
      <c r="F130" s="46" t="s">
        <v>355</v>
      </c>
      <c r="G130" s="45" t="s">
        <v>628</v>
      </c>
      <c r="H130" s="44">
        <v>68162</v>
      </c>
      <c r="I130" s="44">
        <v>9000</v>
      </c>
      <c r="J130" s="44" t="s">
        <v>405</v>
      </c>
      <c r="K130" s="44" t="s">
        <v>275</v>
      </c>
      <c r="L130" s="68" t="s">
        <v>629</v>
      </c>
      <c r="M130" s="22"/>
    </row>
    <row r="131" s="6" customFormat="1" ht="37.5" spans="1:13">
      <c r="A131" s="44">
        <f>SUM($C$21:C131)</f>
        <v>89</v>
      </c>
      <c r="B131" s="47" t="s">
        <v>630</v>
      </c>
      <c r="C131" s="34">
        <v>1</v>
      </c>
      <c r="D131" s="46" t="s">
        <v>289</v>
      </c>
      <c r="E131" s="46" t="s">
        <v>354</v>
      </c>
      <c r="F131" s="46" t="s">
        <v>355</v>
      </c>
      <c r="G131" s="45" t="s">
        <v>631</v>
      </c>
      <c r="H131" s="44">
        <f>59794+38591+91522+55225</f>
        <v>245132</v>
      </c>
      <c r="I131" s="44">
        <v>15000</v>
      </c>
      <c r="J131" s="44" t="s">
        <v>632</v>
      </c>
      <c r="K131" s="44" t="s">
        <v>283</v>
      </c>
      <c r="L131" s="68" t="s">
        <v>633</v>
      </c>
      <c r="M131" s="22"/>
    </row>
    <row r="132" s="6" customFormat="1" ht="37.5" spans="1:13">
      <c r="A132" s="44">
        <f>SUM($C$21:C132)</f>
        <v>90</v>
      </c>
      <c r="B132" s="47" t="s">
        <v>634</v>
      </c>
      <c r="C132" s="34">
        <v>1</v>
      </c>
      <c r="D132" s="46" t="s">
        <v>289</v>
      </c>
      <c r="E132" s="46" t="s">
        <v>354</v>
      </c>
      <c r="F132" s="46" t="s">
        <v>355</v>
      </c>
      <c r="G132" s="45" t="s">
        <v>635</v>
      </c>
      <c r="H132" s="44">
        <v>152332</v>
      </c>
      <c r="I132" s="44">
        <v>20000</v>
      </c>
      <c r="J132" s="44" t="s">
        <v>632</v>
      </c>
      <c r="K132" s="44" t="s">
        <v>283</v>
      </c>
      <c r="L132" s="68" t="s">
        <v>636</v>
      </c>
      <c r="M132" s="22"/>
    </row>
    <row r="133" s="6" customFormat="1" ht="56.25" spans="1:13">
      <c r="A133" s="44">
        <f>SUM($C$21:C133)</f>
        <v>91</v>
      </c>
      <c r="B133" s="47" t="s">
        <v>637</v>
      </c>
      <c r="C133" s="34">
        <v>1</v>
      </c>
      <c r="D133" s="46" t="s">
        <v>289</v>
      </c>
      <c r="E133" s="46" t="s">
        <v>354</v>
      </c>
      <c r="F133" s="46" t="s">
        <v>355</v>
      </c>
      <c r="G133" s="45" t="s">
        <v>638</v>
      </c>
      <c r="H133" s="44">
        <v>290924.74</v>
      </c>
      <c r="I133" s="44">
        <v>30000</v>
      </c>
      <c r="J133" s="44" t="s">
        <v>405</v>
      </c>
      <c r="K133" s="44" t="s">
        <v>639</v>
      </c>
      <c r="L133" s="68" t="s">
        <v>640</v>
      </c>
      <c r="M133" s="22"/>
    </row>
    <row r="134" s="6" customFormat="1" ht="56.25" spans="1:13">
      <c r="A134" s="44">
        <f>SUM($C$21:C134)</f>
        <v>92</v>
      </c>
      <c r="B134" s="47" t="s">
        <v>641</v>
      </c>
      <c r="C134" s="34">
        <v>1</v>
      </c>
      <c r="D134" s="46" t="s">
        <v>289</v>
      </c>
      <c r="E134" s="46" t="s">
        <v>354</v>
      </c>
      <c r="F134" s="46" t="s">
        <v>355</v>
      </c>
      <c r="G134" s="45" t="s">
        <v>642</v>
      </c>
      <c r="H134" s="44">
        <v>243884.74</v>
      </c>
      <c r="I134" s="44">
        <v>20000</v>
      </c>
      <c r="J134" s="44" t="s">
        <v>381</v>
      </c>
      <c r="K134" s="44" t="s">
        <v>283</v>
      </c>
      <c r="L134" s="68" t="s">
        <v>643</v>
      </c>
      <c r="M134" s="22"/>
    </row>
    <row r="135" s="6" customFormat="1" spans="1:15">
      <c r="A135" s="44"/>
      <c r="B135" s="35" t="s">
        <v>249</v>
      </c>
      <c r="C135" s="34"/>
      <c r="D135" s="29">
        <f>SUM(C136:C145)</f>
        <v>10</v>
      </c>
      <c r="E135" s="29"/>
      <c r="F135" s="29"/>
      <c r="G135" s="48"/>
      <c r="H135" s="33">
        <f>SUM(H136:H145)</f>
        <v>374206.34</v>
      </c>
      <c r="I135" s="33">
        <f>SUM(I136:I145)</f>
        <v>88393</v>
      </c>
      <c r="J135" s="66"/>
      <c r="K135" s="66"/>
      <c r="L135" s="67"/>
      <c r="M135" s="22"/>
      <c r="N135" s="5"/>
      <c r="O135" s="5"/>
    </row>
    <row r="136" s="3" customFormat="1" ht="75" spans="1:13">
      <c r="A136" s="44">
        <f>SUM($C$21:C136)</f>
        <v>93</v>
      </c>
      <c r="B136" s="47" t="s">
        <v>644</v>
      </c>
      <c r="C136" s="34">
        <v>1</v>
      </c>
      <c r="D136" s="46" t="s">
        <v>645</v>
      </c>
      <c r="E136" s="46" t="s">
        <v>646</v>
      </c>
      <c r="F136" s="46" t="s">
        <v>272</v>
      </c>
      <c r="G136" s="45" t="s">
        <v>647</v>
      </c>
      <c r="H136" s="76">
        <v>3860</v>
      </c>
      <c r="I136" s="76">
        <v>3860</v>
      </c>
      <c r="J136" s="44" t="s">
        <v>498</v>
      </c>
      <c r="K136" s="80" t="s">
        <v>648</v>
      </c>
      <c r="L136" s="68" t="s">
        <v>407</v>
      </c>
      <c r="M136" s="22"/>
    </row>
    <row r="137" s="6" customFormat="1" ht="56.25" spans="1:13">
      <c r="A137" s="44">
        <f>SUM($C$21:C137)</f>
        <v>94</v>
      </c>
      <c r="B137" s="47" t="s">
        <v>649</v>
      </c>
      <c r="C137" s="34">
        <v>1</v>
      </c>
      <c r="D137" s="46" t="s">
        <v>349</v>
      </c>
      <c r="E137" s="46" t="s">
        <v>385</v>
      </c>
      <c r="F137" s="46" t="s">
        <v>471</v>
      </c>
      <c r="G137" s="45" t="s">
        <v>650</v>
      </c>
      <c r="H137" s="44">
        <v>161000</v>
      </c>
      <c r="I137" s="98">
        <v>41000</v>
      </c>
      <c r="J137" s="44" t="s">
        <v>405</v>
      </c>
      <c r="K137" s="99" t="s">
        <v>651</v>
      </c>
      <c r="L137" s="68" t="s">
        <v>407</v>
      </c>
      <c r="M137" s="100"/>
    </row>
    <row r="138" s="6" customFormat="1" ht="37.5" spans="1:13">
      <c r="A138" s="44">
        <f>SUM($C$21:C138)</f>
        <v>95</v>
      </c>
      <c r="B138" s="36" t="s">
        <v>652</v>
      </c>
      <c r="C138" s="34">
        <v>1</v>
      </c>
      <c r="D138" s="46" t="s">
        <v>653</v>
      </c>
      <c r="E138" s="44" t="s">
        <v>396</v>
      </c>
      <c r="F138" s="46" t="s">
        <v>441</v>
      </c>
      <c r="G138" s="45" t="s">
        <v>654</v>
      </c>
      <c r="H138" s="44">
        <v>15513.51</v>
      </c>
      <c r="I138" s="44">
        <v>5000</v>
      </c>
      <c r="J138" s="44" t="s">
        <v>381</v>
      </c>
      <c r="K138" s="44" t="s">
        <v>648</v>
      </c>
      <c r="L138" s="68" t="s">
        <v>407</v>
      </c>
      <c r="M138" s="22"/>
    </row>
    <row r="139" s="6" customFormat="1" ht="57" customHeight="1" spans="1:13">
      <c r="A139" s="44">
        <f>SUM($C$21:C139)</f>
        <v>96</v>
      </c>
      <c r="B139" s="47" t="s">
        <v>655</v>
      </c>
      <c r="C139" s="34">
        <v>1</v>
      </c>
      <c r="D139" s="46" t="s">
        <v>349</v>
      </c>
      <c r="E139" s="44" t="s">
        <v>396</v>
      </c>
      <c r="F139" s="46" t="s">
        <v>471</v>
      </c>
      <c r="G139" s="45" t="s">
        <v>656</v>
      </c>
      <c r="H139" s="44">
        <v>23536</v>
      </c>
      <c r="I139" s="44">
        <v>3000</v>
      </c>
      <c r="J139" s="44" t="s">
        <v>657</v>
      </c>
      <c r="K139" s="44" t="s">
        <v>658</v>
      </c>
      <c r="L139" s="68" t="s">
        <v>407</v>
      </c>
      <c r="M139" s="22"/>
    </row>
    <row r="140" s="6" customFormat="1" ht="37.5" spans="1:13">
      <c r="A140" s="44">
        <f>SUM($C$21:C140)</f>
        <v>97</v>
      </c>
      <c r="B140" s="47" t="s">
        <v>659</v>
      </c>
      <c r="C140" s="34">
        <v>1</v>
      </c>
      <c r="D140" s="46" t="s">
        <v>402</v>
      </c>
      <c r="E140" s="44" t="s">
        <v>396</v>
      </c>
      <c r="F140" s="46" t="s">
        <v>471</v>
      </c>
      <c r="G140" s="45" t="s">
        <v>660</v>
      </c>
      <c r="H140" s="44">
        <v>45000</v>
      </c>
      <c r="I140" s="44">
        <v>3000</v>
      </c>
      <c r="J140" s="44" t="s">
        <v>603</v>
      </c>
      <c r="K140" s="44" t="s">
        <v>661</v>
      </c>
      <c r="L140" s="68" t="s">
        <v>662</v>
      </c>
      <c r="M140" s="22"/>
    </row>
    <row r="141" s="4" customFormat="1" ht="37.5" spans="1:15">
      <c r="A141" s="44">
        <f>SUM($C$21:C141)</f>
        <v>98</v>
      </c>
      <c r="B141" s="47" t="s">
        <v>663</v>
      </c>
      <c r="C141" s="34">
        <v>1</v>
      </c>
      <c r="D141" s="46" t="s">
        <v>360</v>
      </c>
      <c r="E141" s="44" t="s">
        <v>396</v>
      </c>
      <c r="F141" s="46" t="s">
        <v>362</v>
      </c>
      <c r="G141" s="45" t="s">
        <v>664</v>
      </c>
      <c r="H141" s="44">
        <v>26400</v>
      </c>
      <c r="I141" s="44">
        <v>5000</v>
      </c>
      <c r="J141" s="44" t="s">
        <v>381</v>
      </c>
      <c r="K141" s="44" t="s">
        <v>665</v>
      </c>
      <c r="L141" s="68" t="s">
        <v>407</v>
      </c>
      <c r="M141" s="22"/>
      <c r="N141" s="6"/>
      <c r="O141" s="6"/>
    </row>
    <row r="142" s="6" customFormat="1" ht="37.5" spans="1:13">
      <c r="A142" s="44">
        <f>SUM($C$21:C142)</f>
        <v>99</v>
      </c>
      <c r="B142" s="47" t="s">
        <v>666</v>
      </c>
      <c r="C142" s="34">
        <v>1</v>
      </c>
      <c r="D142" s="46" t="s">
        <v>402</v>
      </c>
      <c r="E142" s="44" t="s">
        <v>396</v>
      </c>
      <c r="F142" s="46" t="s">
        <v>471</v>
      </c>
      <c r="G142" s="45" t="s">
        <v>667</v>
      </c>
      <c r="H142" s="44">
        <v>11000</v>
      </c>
      <c r="I142" s="44">
        <v>11000</v>
      </c>
      <c r="J142" s="44" t="s">
        <v>405</v>
      </c>
      <c r="K142" s="44" t="s">
        <v>668</v>
      </c>
      <c r="L142" s="68" t="s">
        <v>407</v>
      </c>
      <c r="M142" s="22"/>
    </row>
    <row r="143" s="6" customFormat="1" ht="37.5" spans="1:13">
      <c r="A143" s="44">
        <f>SUM($C$21:C143)</f>
        <v>100</v>
      </c>
      <c r="B143" s="47" t="s">
        <v>669</v>
      </c>
      <c r="C143" s="34">
        <v>1</v>
      </c>
      <c r="D143" s="46" t="s">
        <v>289</v>
      </c>
      <c r="E143" s="46" t="s">
        <v>670</v>
      </c>
      <c r="F143" s="46" t="s">
        <v>485</v>
      </c>
      <c r="G143" s="45" t="s">
        <v>671</v>
      </c>
      <c r="H143" s="44">
        <v>38853.83</v>
      </c>
      <c r="I143" s="44">
        <v>1200</v>
      </c>
      <c r="J143" s="44" t="s">
        <v>405</v>
      </c>
      <c r="K143" s="44" t="s">
        <v>672</v>
      </c>
      <c r="L143" s="68" t="s">
        <v>673</v>
      </c>
      <c r="M143" s="22"/>
    </row>
    <row r="144" s="6" customFormat="1" ht="37.5" spans="1:20">
      <c r="A144" s="44">
        <f>SUM($C$21:C144)</f>
        <v>101</v>
      </c>
      <c r="B144" s="47" t="s">
        <v>674</v>
      </c>
      <c r="C144" s="34">
        <v>1</v>
      </c>
      <c r="D144" s="46" t="s">
        <v>617</v>
      </c>
      <c r="E144" s="46" t="s">
        <v>618</v>
      </c>
      <c r="F144" s="46" t="s">
        <v>420</v>
      </c>
      <c r="G144" s="45" t="s">
        <v>675</v>
      </c>
      <c r="H144" s="85">
        <v>27087</v>
      </c>
      <c r="I144" s="85">
        <v>13333</v>
      </c>
      <c r="J144" s="44" t="s">
        <v>620</v>
      </c>
      <c r="K144" s="44" t="s">
        <v>352</v>
      </c>
      <c r="L144" s="68" t="s">
        <v>676</v>
      </c>
      <c r="M144" s="22"/>
      <c r="T144" s="108"/>
    </row>
    <row r="145" s="6" customFormat="1" ht="37.5" spans="1:13">
      <c r="A145" s="44">
        <f>SUM($C$21:C145)</f>
        <v>102</v>
      </c>
      <c r="B145" s="47" t="s">
        <v>677</v>
      </c>
      <c r="C145" s="34">
        <v>1</v>
      </c>
      <c r="D145" s="46" t="s">
        <v>289</v>
      </c>
      <c r="E145" s="46" t="s">
        <v>289</v>
      </c>
      <c r="F145" s="46" t="s">
        <v>355</v>
      </c>
      <c r="G145" s="45" t="s">
        <v>678</v>
      </c>
      <c r="H145" s="44">
        <v>21956</v>
      </c>
      <c r="I145" s="44">
        <v>2000</v>
      </c>
      <c r="J145" s="44" t="s">
        <v>405</v>
      </c>
      <c r="K145" s="44" t="s">
        <v>444</v>
      </c>
      <c r="L145" s="68" t="s">
        <v>679</v>
      </c>
      <c r="M145" s="22"/>
    </row>
    <row r="146" s="6" customFormat="1" spans="1:13">
      <c r="A146" s="44"/>
      <c r="B146" s="35" t="s">
        <v>680</v>
      </c>
      <c r="C146" s="34"/>
      <c r="D146" s="29">
        <f t="shared" ref="D146:I146" si="21">SUM(D147,D150)</f>
        <v>5</v>
      </c>
      <c r="E146" s="29"/>
      <c r="F146" s="29"/>
      <c r="G146" s="29"/>
      <c r="H146" s="33">
        <f t="shared" si="21"/>
        <v>187913</v>
      </c>
      <c r="I146" s="33">
        <f t="shared" si="21"/>
        <v>37000</v>
      </c>
      <c r="J146" s="66"/>
      <c r="K146" s="66"/>
      <c r="L146" s="67"/>
      <c r="M146" s="22"/>
    </row>
    <row r="147" s="6" customFormat="1" spans="1:13">
      <c r="A147" s="44"/>
      <c r="B147" s="35" t="s">
        <v>247</v>
      </c>
      <c r="C147" s="34"/>
      <c r="D147" s="29">
        <f>SUM(C148:C149)</f>
        <v>2</v>
      </c>
      <c r="E147" s="29"/>
      <c r="F147" s="29"/>
      <c r="G147" s="48"/>
      <c r="H147" s="33">
        <f>SUM(H148:H149)</f>
        <v>16872</v>
      </c>
      <c r="I147" s="33">
        <f>SUM(I148:I149)</f>
        <v>3000</v>
      </c>
      <c r="J147" s="66"/>
      <c r="K147" s="66"/>
      <c r="L147" s="67"/>
      <c r="M147" s="22"/>
    </row>
    <row r="148" s="6" customFormat="1" ht="37.5" spans="1:13">
      <c r="A148" s="44">
        <f>SUM($C$21:C148)</f>
        <v>103</v>
      </c>
      <c r="B148" s="47" t="s">
        <v>681</v>
      </c>
      <c r="C148" s="34">
        <v>1</v>
      </c>
      <c r="D148" s="46" t="s">
        <v>315</v>
      </c>
      <c r="E148" s="46" t="s">
        <v>315</v>
      </c>
      <c r="F148" s="46" t="s">
        <v>316</v>
      </c>
      <c r="G148" s="45" t="s">
        <v>682</v>
      </c>
      <c r="H148" s="44">
        <v>5877</v>
      </c>
      <c r="I148" s="44">
        <v>3000</v>
      </c>
      <c r="J148" s="44" t="s">
        <v>683</v>
      </c>
      <c r="K148" s="44" t="s">
        <v>524</v>
      </c>
      <c r="L148" s="68" t="s">
        <v>684</v>
      </c>
      <c r="M148" s="22"/>
    </row>
    <row r="149" s="4" customFormat="1" ht="54.75" customHeight="1" spans="1:15">
      <c r="A149" s="44">
        <f>SUM($C$21:C149)</f>
        <v>104</v>
      </c>
      <c r="B149" s="47" t="s">
        <v>685</v>
      </c>
      <c r="C149" s="34">
        <v>1</v>
      </c>
      <c r="D149" s="46" t="s">
        <v>686</v>
      </c>
      <c r="E149" s="46" t="s">
        <v>687</v>
      </c>
      <c r="F149" s="46" t="s">
        <v>272</v>
      </c>
      <c r="G149" s="45" t="s">
        <v>688</v>
      </c>
      <c r="H149" s="44">
        <v>10995</v>
      </c>
      <c r="I149" s="44" t="s">
        <v>364</v>
      </c>
      <c r="J149" s="44" t="s">
        <v>364</v>
      </c>
      <c r="K149" s="34" t="s">
        <v>366</v>
      </c>
      <c r="L149" s="68" t="s">
        <v>264</v>
      </c>
      <c r="M149" s="22"/>
      <c r="N149" s="6"/>
      <c r="O149" s="6"/>
    </row>
    <row r="150" s="6" customFormat="1" spans="1:13">
      <c r="A150" s="44"/>
      <c r="B150" s="35" t="s">
        <v>248</v>
      </c>
      <c r="C150" s="34"/>
      <c r="D150" s="29">
        <f>SUM(C151:C153)</f>
        <v>3</v>
      </c>
      <c r="E150" s="29"/>
      <c r="F150" s="29"/>
      <c r="G150" s="48"/>
      <c r="H150" s="33">
        <f>SUM(H151:H153)</f>
        <v>171041</v>
      </c>
      <c r="I150" s="33">
        <f>SUM(I151:I153)</f>
        <v>34000</v>
      </c>
      <c r="J150" s="66"/>
      <c r="K150" s="66"/>
      <c r="L150" s="67"/>
      <c r="M150" s="22"/>
    </row>
    <row r="151" s="6" customFormat="1" ht="37.5" spans="1:13">
      <c r="A151" s="44">
        <f>SUM($C$21:C151)</f>
        <v>105</v>
      </c>
      <c r="B151" s="47" t="s">
        <v>689</v>
      </c>
      <c r="C151" s="34">
        <v>1</v>
      </c>
      <c r="D151" s="46" t="s">
        <v>470</v>
      </c>
      <c r="E151" s="44" t="s">
        <v>396</v>
      </c>
      <c r="F151" s="46" t="s">
        <v>308</v>
      </c>
      <c r="G151" s="45" t="s">
        <v>690</v>
      </c>
      <c r="H151" s="44">
        <v>76979</v>
      </c>
      <c r="I151" s="44">
        <v>15000</v>
      </c>
      <c r="J151" s="44" t="s">
        <v>381</v>
      </c>
      <c r="K151" s="44" t="s">
        <v>691</v>
      </c>
      <c r="L151" s="68" t="s">
        <v>692</v>
      </c>
      <c r="M151" s="22"/>
    </row>
    <row r="152" s="6" customFormat="1" ht="37.5" spans="1:13">
      <c r="A152" s="44">
        <f>SUM($C$21:C152)</f>
        <v>106</v>
      </c>
      <c r="B152" s="47" t="s">
        <v>693</v>
      </c>
      <c r="C152" s="34">
        <v>1</v>
      </c>
      <c r="D152" s="46" t="s">
        <v>470</v>
      </c>
      <c r="E152" s="44" t="s">
        <v>396</v>
      </c>
      <c r="F152" s="46" t="s">
        <v>355</v>
      </c>
      <c r="G152" s="45" t="s">
        <v>694</v>
      </c>
      <c r="H152" s="44">
        <v>83192</v>
      </c>
      <c r="I152" s="44">
        <v>15000</v>
      </c>
      <c r="J152" s="44" t="s">
        <v>381</v>
      </c>
      <c r="K152" s="44" t="s">
        <v>305</v>
      </c>
      <c r="L152" s="68" t="s">
        <v>695</v>
      </c>
      <c r="M152" s="22"/>
    </row>
    <row r="153" s="6" customFormat="1" ht="56.25" spans="1:13">
      <c r="A153" s="44">
        <f>SUM($C$21:C153)</f>
        <v>107</v>
      </c>
      <c r="B153" s="47" t="s">
        <v>696</v>
      </c>
      <c r="C153" s="34">
        <v>1</v>
      </c>
      <c r="D153" s="46" t="s">
        <v>697</v>
      </c>
      <c r="E153" s="46" t="s">
        <v>698</v>
      </c>
      <c r="F153" s="46" t="s">
        <v>333</v>
      </c>
      <c r="G153" s="86" t="s">
        <v>699</v>
      </c>
      <c r="H153" s="44">
        <v>10870</v>
      </c>
      <c r="I153" s="44">
        <v>4000</v>
      </c>
      <c r="J153" s="44" t="s">
        <v>700</v>
      </c>
      <c r="K153" s="101" t="s">
        <v>701</v>
      </c>
      <c r="L153" s="68" t="s">
        <v>702</v>
      </c>
      <c r="M153" s="22"/>
    </row>
    <row r="154" s="6" customFormat="1" ht="37.5" spans="1:13">
      <c r="A154" s="44"/>
      <c r="B154" s="35" t="s">
        <v>703</v>
      </c>
      <c r="C154" s="34"/>
      <c r="D154" s="87">
        <f t="shared" ref="D154:I154" si="22">SUM(D155,D162,D174)</f>
        <v>19</v>
      </c>
      <c r="E154" s="87"/>
      <c r="F154" s="87"/>
      <c r="G154" s="87"/>
      <c r="H154" s="88">
        <f t="shared" si="22"/>
        <v>1013727.24</v>
      </c>
      <c r="I154" s="87">
        <f t="shared" si="22"/>
        <v>265217</v>
      </c>
      <c r="J154" s="88"/>
      <c r="K154" s="88"/>
      <c r="L154" s="102"/>
      <c r="M154" s="22"/>
    </row>
    <row r="155" s="6" customFormat="1" spans="1:13">
      <c r="A155" s="44"/>
      <c r="B155" s="35" t="s">
        <v>247</v>
      </c>
      <c r="C155" s="34"/>
      <c r="D155" s="29">
        <f>SUM(C156:C161)</f>
        <v>6</v>
      </c>
      <c r="E155" s="29"/>
      <c r="F155" s="29"/>
      <c r="G155" s="48"/>
      <c r="H155" s="33">
        <f>SUM(H156:H161)</f>
        <v>423672</v>
      </c>
      <c r="I155" s="33">
        <f>SUM(I156:I161)</f>
        <v>101000</v>
      </c>
      <c r="J155" s="66"/>
      <c r="K155" s="66"/>
      <c r="L155" s="67"/>
      <c r="M155" s="22"/>
    </row>
    <row r="156" s="6" customFormat="1" ht="131.25" spans="1:13">
      <c r="A156" s="44">
        <f>SUM($C$21:C156)</f>
        <v>108</v>
      </c>
      <c r="B156" s="36" t="s">
        <v>704</v>
      </c>
      <c r="C156" s="46">
        <v>1</v>
      </c>
      <c r="D156" s="46" t="s">
        <v>289</v>
      </c>
      <c r="E156" s="46" t="s">
        <v>354</v>
      </c>
      <c r="F156" s="46" t="s">
        <v>355</v>
      </c>
      <c r="G156" s="36" t="s">
        <v>705</v>
      </c>
      <c r="H156" s="46">
        <v>230000</v>
      </c>
      <c r="I156" s="46">
        <v>40000</v>
      </c>
      <c r="J156" s="46" t="s">
        <v>583</v>
      </c>
      <c r="K156" s="46" t="s">
        <v>366</v>
      </c>
      <c r="L156" s="36" t="s">
        <v>264</v>
      </c>
      <c r="M156" s="22"/>
    </row>
    <row r="157" s="6" customFormat="1" ht="45" customHeight="1" spans="1:13">
      <c r="A157" s="44">
        <f>SUM($C$21:C157)</f>
        <v>109</v>
      </c>
      <c r="B157" s="36" t="s">
        <v>706</v>
      </c>
      <c r="C157" s="46">
        <v>1</v>
      </c>
      <c r="D157" s="46" t="s">
        <v>289</v>
      </c>
      <c r="E157" s="46" t="s">
        <v>354</v>
      </c>
      <c r="F157" s="46" t="s">
        <v>355</v>
      </c>
      <c r="G157" s="36" t="s">
        <v>707</v>
      </c>
      <c r="H157" s="46" t="s">
        <v>364</v>
      </c>
      <c r="I157" s="46" t="s">
        <v>364</v>
      </c>
      <c r="J157" s="46" t="s">
        <v>583</v>
      </c>
      <c r="K157" s="46" t="s">
        <v>366</v>
      </c>
      <c r="L157" s="36" t="s">
        <v>264</v>
      </c>
      <c r="M157" s="22"/>
    </row>
    <row r="158" s="6" customFormat="1" ht="37.5" spans="1:20">
      <c r="A158" s="44">
        <f>SUM($C$21:C158)</f>
        <v>110</v>
      </c>
      <c r="B158" s="36" t="s">
        <v>708</v>
      </c>
      <c r="C158" s="34">
        <v>1</v>
      </c>
      <c r="D158" s="46" t="s">
        <v>349</v>
      </c>
      <c r="E158" s="44" t="s">
        <v>546</v>
      </c>
      <c r="F158" s="46" t="s">
        <v>362</v>
      </c>
      <c r="G158" s="45" t="s">
        <v>709</v>
      </c>
      <c r="H158" s="78">
        <v>165672</v>
      </c>
      <c r="I158" s="78">
        <v>55000</v>
      </c>
      <c r="J158" s="44" t="s">
        <v>381</v>
      </c>
      <c r="K158" s="44" t="s">
        <v>267</v>
      </c>
      <c r="L158" s="68" t="s">
        <v>710</v>
      </c>
      <c r="M158" s="22"/>
      <c r="N158" s="4"/>
      <c r="O158" s="4"/>
      <c r="T158" s="6" t="s">
        <v>711</v>
      </c>
    </row>
    <row r="159" s="8" customFormat="1" ht="27" customHeight="1" spans="1:13">
      <c r="A159" s="44">
        <f>SUM($C$21:C159)</f>
        <v>111</v>
      </c>
      <c r="B159" s="36" t="s">
        <v>712</v>
      </c>
      <c r="C159" s="46">
        <v>1</v>
      </c>
      <c r="D159" s="46" t="s">
        <v>470</v>
      </c>
      <c r="E159" s="46" t="s">
        <v>528</v>
      </c>
      <c r="F159" s="46" t="s">
        <v>350</v>
      </c>
      <c r="G159" s="46" t="s">
        <v>713</v>
      </c>
      <c r="H159" s="46" t="s">
        <v>364</v>
      </c>
      <c r="I159" s="46" t="s">
        <v>364</v>
      </c>
      <c r="J159" s="46" t="s">
        <v>381</v>
      </c>
      <c r="K159" s="46" t="s">
        <v>366</v>
      </c>
      <c r="L159" s="36" t="s">
        <v>264</v>
      </c>
      <c r="M159" s="72"/>
    </row>
    <row r="160" s="6" customFormat="1" ht="47.25" customHeight="1" spans="1:14">
      <c r="A160" s="44">
        <f>SUM($C$21:C160)</f>
        <v>112</v>
      </c>
      <c r="B160" s="36" t="s">
        <v>714</v>
      </c>
      <c r="C160" s="46">
        <v>1</v>
      </c>
      <c r="D160" s="46" t="s">
        <v>315</v>
      </c>
      <c r="E160" s="46" t="s">
        <v>315</v>
      </c>
      <c r="F160" s="46" t="s">
        <v>316</v>
      </c>
      <c r="G160" s="46" t="s">
        <v>715</v>
      </c>
      <c r="H160" s="46">
        <v>20000</v>
      </c>
      <c r="I160" s="46">
        <v>3000</v>
      </c>
      <c r="J160" s="46" t="s">
        <v>583</v>
      </c>
      <c r="K160" s="46" t="s">
        <v>267</v>
      </c>
      <c r="L160" s="36" t="s">
        <v>716</v>
      </c>
      <c r="M160" s="22"/>
      <c r="N160" s="4"/>
    </row>
    <row r="161" s="6" customFormat="1" ht="40.5" customHeight="1" spans="1:14">
      <c r="A161" s="44">
        <f>SUM($C$21:C161)</f>
        <v>113</v>
      </c>
      <c r="B161" s="47" t="s">
        <v>717</v>
      </c>
      <c r="C161" s="34">
        <v>1</v>
      </c>
      <c r="D161" s="60" t="s">
        <v>360</v>
      </c>
      <c r="E161" s="60" t="s">
        <v>670</v>
      </c>
      <c r="F161" s="47" t="s">
        <v>485</v>
      </c>
      <c r="G161" s="47" t="s">
        <v>718</v>
      </c>
      <c r="H161" s="44">
        <v>8000</v>
      </c>
      <c r="I161" s="44">
        <v>3000</v>
      </c>
      <c r="J161" s="44" t="s">
        <v>583</v>
      </c>
      <c r="K161" s="44" t="s">
        <v>267</v>
      </c>
      <c r="L161" s="68" t="s">
        <v>264</v>
      </c>
      <c r="M161" s="22"/>
      <c r="N161" s="4"/>
    </row>
    <row r="162" s="4" customFormat="1" spans="1:15">
      <c r="A162" s="44"/>
      <c r="B162" s="35" t="s">
        <v>248</v>
      </c>
      <c r="C162" s="34"/>
      <c r="D162" s="29">
        <f>SUM(C163:C173)</f>
        <v>11</v>
      </c>
      <c r="E162" s="29"/>
      <c r="F162" s="29"/>
      <c r="G162" s="48"/>
      <c r="H162" s="33">
        <f>SUM(H163:H173)</f>
        <v>566635.24</v>
      </c>
      <c r="I162" s="33">
        <f>SUM(I163:I173)</f>
        <v>150717</v>
      </c>
      <c r="J162" s="66"/>
      <c r="K162" s="66"/>
      <c r="L162" s="67"/>
      <c r="M162" s="22"/>
      <c r="N162" s="6"/>
      <c r="O162" s="6"/>
    </row>
    <row r="163" s="4" customFormat="1" ht="42" customHeight="1" spans="1:13">
      <c r="A163" s="44">
        <f>SUM($C$21:C163)</f>
        <v>114</v>
      </c>
      <c r="B163" s="36" t="s">
        <v>719</v>
      </c>
      <c r="C163" s="34">
        <v>1</v>
      </c>
      <c r="D163" s="46" t="s">
        <v>349</v>
      </c>
      <c r="E163" s="44" t="s">
        <v>396</v>
      </c>
      <c r="F163" s="46" t="s">
        <v>362</v>
      </c>
      <c r="G163" s="45" t="s">
        <v>720</v>
      </c>
      <c r="H163" s="44">
        <v>100000</v>
      </c>
      <c r="I163" s="44">
        <v>20000</v>
      </c>
      <c r="J163" s="44" t="s">
        <v>381</v>
      </c>
      <c r="K163" s="44" t="s">
        <v>721</v>
      </c>
      <c r="L163" s="68" t="s">
        <v>710</v>
      </c>
      <c r="M163" s="22"/>
    </row>
    <row r="164" s="4" customFormat="1" ht="37.5" spans="1:15">
      <c r="A164" s="44">
        <f>SUM($C$21:C164)</f>
        <v>115</v>
      </c>
      <c r="B164" s="36" t="s">
        <v>722</v>
      </c>
      <c r="C164" s="34">
        <v>1</v>
      </c>
      <c r="D164" s="46" t="s">
        <v>349</v>
      </c>
      <c r="E164" s="44" t="s">
        <v>396</v>
      </c>
      <c r="F164" s="46" t="s">
        <v>362</v>
      </c>
      <c r="G164" s="45" t="s">
        <v>723</v>
      </c>
      <c r="H164" s="44">
        <v>95750</v>
      </c>
      <c r="I164" s="44">
        <v>20000</v>
      </c>
      <c r="J164" s="44" t="s">
        <v>381</v>
      </c>
      <c r="K164" s="44" t="s">
        <v>724</v>
      </c>
      <c r="L164" s="68" t="s">
        <v>710</v>
      </c>
      <c r="M164" s="22"/>
      <c r="N164" s="6"/>
      <c r="O164" s="6"/>
    </row>
    <row r="165" s="6" customFormat="1" ht="37.5" spans="1:14">
      <c r="A165" s="44">
        <f>SUM($C$21:C165)</f>
        <v>116</v>
      </c>
      <c r="B165" s="47" t="s">
        <v>725</v>
      </c>
      <c r="C165" s="34">
        <v>1</v>
      </c>
      <c r="D165" s="46" t="s">
        <v>289</v>
      </c>
      <c r="E165" s="46" t="s">
        <v>354</v>
      </c>
      <c r="F165" s="46" t="s">
        <v>355</v>
      </c>
      <c r="G165" s="45" t="s">
        <v>726</v>
      </c>
      <c r="H165" s="44">
        <v>55697</v>
      </c>
      <c r="I165" s="44">
        <v>5000</v>
      </c>
      <c r="J165" s="44" t="s">
        <v>583</v>
      </c>
      <c r="K165" s="44" t="s">
        <v>727</v>
      </c>
      <c r="L165" s="68" t="s">
        <v>728</v>
      </c>
      <c r="M165" s="22"/>
      <c r="N165" s="4"/>
    </row>
    <row r="166" s="6" customFormat="1" ht="87.75" customHeight="1" spans="1:15">
      <c r="A166" s="44">
        <f>SUM($C$21:C166)</f>
        <v>117</v>
      </c>
      <c r="B166" s="36" t="s">
        <v>729</v>
      </c>
      <c r="C166" s="46">
        <v>1</v>
      </c>
      <c r="D166" s="46" t="s">
        <v>390</v>
      </c>
      <c r="E166" s="46" t="s">
        <v>546</v>
      </c>
      <c r="F166" s="46" t="s">
        <v>362</v>
      </c>
      <c r="G166" s="36" t="s">
        <v>730</v>
      </c>
      <c r="H166" s="46">
        <v>54350</v>
      </c>
      <c r="I166" s="46">
        <v>30000</v>
      </c>
      <c r="J166" s="46" t="s">
        <v>381</v>
      </c>
      <c r="K166" s="46" t="s">
        <v>305</v>
      </c>
      <c r="L166" s="46" t="s">
        <v>710</v>
      </c>
      <c r="M166" s="22"/>
      <c r="N166" s="4"/>
      <c r="O166" s="4"/>
    </row>
    <row r="167" s="6" customFormat="1" ht="75" spans="1:13">
      <c r="A167" s="44">
        <f>SUM($C$21:C167)</f>
        <v>118</v>
      </c>
      <c r="B167" s="47" t="s">
        <v>731</v>
      </c>
      <c r="C167" s="34">
        <v>1</v>
      </c>
      <c r="D167" s="46" t="s">
        <v>289</v>
      </c>
      <c r="E167" s="46" t="s">
        <v>354</v>
      </c>
      <c r="F167" s="46" t="s">
        <v>355</v>
      </c>
      <c r="G167" s="45" t="s">
        <v>732</v>
      </c>
      <c r="H167" s="44">
        <v>119521.24</v>
      </c>
      <c r="I167" s="44">
        <v>35000</v>
      </c>
      <c r="J167" s="44" t="s">
        <v>381</v>
      </c>
      <c r="K167" s="44" t="s">
        <v>733</v>
      </c>
      <c r="L167" s="68" t="s">
        <v>734</v>
      </c>
      <c r="M167" s="22"/>
    </row>
    <row r="168" s="6" customFormat="1" ht="37.5" spans="1:14">
      <c r="A168" s="44">
        <f>SUM($C$21:C168)</f>
        <v>119</v>
      </c>
      <c r="B168" s="89" t="s">
        <v>735</v>
      </c>
      <c r="C168" s="34">
        <v>1</v>
      </c>
      <c r="D168" s="90" t="s">
        <v>736</v>
      </c>
      <c r="E168" s="46" t="s">
        <v>737</v>
      </c>
      <c r="F168" s="90" t="s">
        <v>476</v>
      </c>
      <c r="G168" s="89" t="s">
        <v>738</v>
      </c>
      <c r="H168" s="44">
        <v>20000</v>
      </c>
      <c r="I168" s="44">
        <v>5000</v>
      </c>
      <c r="J168" s="90" t="s">
        <v>583</v>
      </c>
      <c r="K168" s="44" t="s">
        <v>584</v>
      </c>
      <c r="L168" s="103" t="s">
        <v>739</v>
      </c>
      <c r="M168" s="22"/>
      <c r="N168" s="4"/>
    </row>
    <row r="169" s="6" customFormat="1" ht="37.5" spans="1:14">
      <c r="A169" s="44">
        <f>SUM($C$21:C169)</f>
        <v>120</v>
      </c>
      <c r="B169" s="89" t="s">
        <v>740</v>
      </c>
      <c r="C169" s="34">
        <v>1</v>
      </c>
      <c r="D169" s="90" t="s">
        <v>741</v>
      </c>
      <c r="E169" s="46" t="s">
        <v>618</v>
      </c>
      <c r="F169" s="90" t="s">
        <v>420</v>
      </c>
      <c r="G169" s="89" t="s">
        <v>742</v>
      </c>
      <c r="H169" s="44">
        <v>10000</v>
      </c>
      <c r="I169" s="44">
        <v>1000</v>
      </c>
      <c r="J169" s="90" t="s">
        <v>448</v>
      </c>
      <c r="K169" s="44" t="s">
        <v>584</v>
      </c>
      <c r="L169" s="103" t="s">
        <v>743</v>
      </c>
      <c r="M169" s="22"/>
      <c r="N169" s="4"/>
    </row>
    <row r="170" s="6" customFormat="1" ht="37.5" spans="1:13">
      <c r="A170" s="44">
        <f>SUM($C$21:C170)</f>
        <v>121</v>
      </c>
      <c r="B170" s="91" t="s">
        <v>744</v>
      </c>
      <c r="C170" s="92">
        <v>1</v>
      </c>
      <c r="D170" s="93" t="s">
        <v>745</v>
      </c>
      <c r="E170" s="93" t="s">
        <v>618</v>
      </c>
      <c r="F170" s="93" t="s">
        <v>420</v>
      </c>
      <c r="G170" s="94" t="s">
        <v>746</v>
      </c>
      <c r="H170" s="85">
        <v>47600</v>
      </c>
      <c r="I170" s="85">
        <v>25000</v>
      </c>
      <c r="J170" s="85" t="s">
        <v>583</v>
      </c>
      <c r="K170" s="85" t="s">
        <v>305</v>
      </c>
      <c r="L170" s="104" t="s">
        <v>747</v>
      </c>
      <c r="M170" s="22"/>
    </row>
    <row r="171" s="6" customFormat="1" ht="56.25" spans="1:15">
      <c r="A171" s="44">
        <f>SUM($C$21:C171)</f>
        <v>122</v>
      </c>
      <c r="B171" s="47" t="s">
        <v>748</v>
      </c>
      <c r="C171" s="34">
        <v>1</v>
      </c>
      <c r="D171" s="46" t="s">
        <v>623</v>
      </c>
      <c r="E171" s="46" t="s">
        <v>315</v>
      </c>
      <c r="F171" s="46" t="s">
        <v>316</v>
      </c>
      <c r="G171" s="45" t="s">
        <v>749</v>
      </c>
      <c r="H171" s="44">
        <v>20000</v>
      </c>
      <c r="I171" s="44">
        <v>3000</v>
      </c>
      <c r="J171" s="44" t="s">
        <v>583</v>
      </c>
      <c r="K171" s="44" t="s">
        <v>750</v>
      </c>
      <c r="L171" s="68" t="s">
        <v>751</v>
      </c>
      <c r="M171" s="22"/>
      <c r="O171" s="4"/>
    </row>
    <row r="172" s="6" customFormat="1" ht="75" spans="1:15">
      <c r="A172" s="44">
        <f>SUM($C$21:C172)</f>
        <v>123</v>
      </c>
      <c r="B172" s="47" t="s">
        <v>752</v>
      </c>
      <c r="C172" s="34">
        <v>1</v>
      </c>
      <c r="D172" s="46" t="s">
        <v>753</v>
      </c>
      <c r="E172" s="46" t="s">
        <v>618</v>
      </c>
      <c r="F172" s="46" t="s">
        <v>420</v>
      </c>
      <c r="G172" s="45" t="s">
        <v>754</v>
      </c>
      <c r="H172" s="44">
        <v>18000</v>
      </c>
      <c r="I172" s="44">
        <v>3000</v>
      </c>
      <c r="J172" s="44" t="s">
        <v>381</v>
      </c>
      <c r="K172" s="44" t="s">
        <v>755</v>
      </c>
      <c r="L172" s="68" t="s">
        <v>756</v>
      </c>
      <c r="M172" s="22"/>
      <c r="O172" s="4"/>
    </row>
    <row r="173" s="6" customFormat="1" ht="37.5" spans="1:13">
      <c r="A173" s="44">
        <f>SUM($C$21:C173)</f>
        <v>124</v>
      </c>
      <c r="B173" s="47" t="s">
        <v>757</v>
      </c>
      <c r="C173" s="34">
        <v>1</v>
      </c>
      <c r="D173" s="46" t="s">
        <v>758</v>
      </c>
      <c r="E173" s="46" t="s">
        <v>618</v>
      </c>
      <c r="F173" s="46" t="s">
        <v>420</v>
      </c>
      <c r="G173" s="45" t="s">
        <v>759</v>
      </c>
      <c r="H173" s="44">
        <v>25717</v>
      </c>
      <c r="I173" s="44">
        <v>3717</v>
      </c>
      <c r="J173" s="44" t="s">
        <v>381</v>
      </c>
      <c r="K173" s="46" t="s">
        <v>275</v>
      </c>
      <c r="L173" s="68" t="s">
        <v>760</v>
      </c>
      <c r="M173" s="22"/>
    </row>
    <row r="174" s="6" customFormat="1" spans="1:13">
      <c r="A174" s="44"/>
      <c r="B174" s="35" t="s">
        <v>249</v>
      </c>
      <c r="C174" s="34"/>
      <c r="D174" s="29">
        <f>SUM(C175:C176)</f>
        <v>2</v>
      </c>
      <c r="E174" s="46"/>
      <c r="F174" s="29"/>
      <c r="G174" s="48"/>
      <c r="H174" s="33">
        <f>SUM(H175:H176)</f>
        <v>23420</v>
      </c>
      <c r="I174" s="33">
        <f>SUM(I175:I176)</f>
        <v>13500</v>
      </c>
      <c r="J174" s="66"/>
      <c r="K174" s="66"/>
      <c r="L174" s="67"/>
      <c r="M174" s="22"/>
    </row>
    <row r="175" s="6" customFormat="1" ht="37.5" spans="1:15">
      <c r="A175" s="44">
        <f>SUM($C$21:C175)</f>
        <v>125</v>
      </c>
      <c r="B175" s="47" t="s">
        <v>761</v>
      </c>
      <c r="C175" s="34">
        <v>1</v>
      </c>
      <c r="D175" s="46" t="s">
        <v>470</v>
      </c>
      <c r="E175" s="46" t="s">
        <v>737</v>
      </c>
      <c r="F175" s="46" t="s">
        <v>476</v>
      </c>
      <c r="G175" s="45" t="s">
        <v>762</v>
      </c>
      <c r="H175" s="44">
        <v>13420</v>
      </c>
      <c r="I175" s="44">
        <v>5000</v>
      </c>
      <c r="J175" s="44" t="s">
        <v>381</v>
      </c>
      <c r="K175" s="44" t="s">
        <v>352</v>
      </c>
      <c r="L175" s="68" t="s">
        <v>407</v>
      </c>
      <c r="M175" s="22"/>
      <c r="N175" s="4"/>
      <c r="O175" s="4"/>
    </row>
    <row r="176" s="6" customFormat="1" ht="37.5" spans="1:15">
      <c r="A176" s="44">
        <f>SUM($C$21:C176)</f>
        <v>126</v>
      </c>
      <c r="B176" s="47" t="s">
        <v>763</v>
      </c>
      <c r="C176" s="34">
        <v>1</v>
      </c>
      <c r="D176" s="46" t="s">
        <v>764</v>
      </c>
      <c r="E176" s="46" t="s">
        <v>765</v>
      </c>
      <c r="F176" s="46" t="s">
        <v>260</v>
      </c>
      <c r="G176" s="45" t="s">
        <v>766</v>
      </c>
      <c r="H176" s="44">
        <v>10000</v>
      </c>
      <c r="I176" s="44">
        <v>8500</v>
      </c>
      <c r="J176" s="44" t="s">
        <v>381</v>
      </c>
      <c r="K176" s="44" t="s">
        <v>767</v>
      </c>
      <c r="L176" s="68" t="s">
        <v>407</v>
      </c>
      <c r="M176" s="22"/>
      <c r="N176" s="4"/>
      <c r="O176" s="4"/>
    </row>
    <row r="177" s="6" customFormat="1" spans="1:13">
      <c r="A177" s="44"/>
      <c r="B177" s="35" t="s">
        <v>768</v>
      </c>
      <c r="C177" s="34"/>
      <c r="D177" s="29">
        <f t="shared" ref="D177:I177" si="23">SUM(D178,D184,D191)</f>
        <v>14</v>
      </c>
      <c r="E177" s="29"/>
      <c r="F177" s="29"/>
      <c r="G177" s="29"/>
      <c r="H177" s="33">
        <f t="shared" si="23"/>
        <v>658810.46</v>
      </c>
      <c r="I177" s="29">
        <f t="shared" si="23"/>
        <v>109538</v>
      </c>
      <c r="J177" s="66"/>
      <c r="K177" s="66"/>
      <c r="L177" s="67"/>
      <c r="M177" s="22"/>
    </row>
    <row r="178" s="6" customFormat="1" spans="1:13">
      <c r="A178" s="44"/>
      <c r="B178" s="35" t="s">
        <v>247</v>
      </c>
      <c r="C178" s="34"/>
      <c r="D178" s="29">
        <f>SUM(C179:C183)</f>
        <v>5</v>
      </c>
      <c r="E178" s="29"/>
      <c r="F178" s="29"/>
      <c r="G178" s="48"/>
      <c r="H178" s="33">
        <f>SUM(H179:H183)</f>
        <v>152765</v>
      </c>
      <c r="I178" s="33">
        <f>SUM(I179:I183)</f>
        <v>19800</v>
      </c>
      <c r="J178" s="66"/>
      <c r="K178" s="66"/>
      <c r="L178" s="67"/>
      <c r="M178" s="22"/>
    </row>
    <row r="179" s="6" customFormat="1" ht="150" spans="1:13">
      <c r="A179" s="44">
        <f>SUM($C$21:C179)</f>
        <v>127</v>
      </c>
      <c r="B179" s="47" t="s">
        <v>769</v>
      </c>
      <c r="C179" s="34">
        <v>1</v>
      </c>
      <c r="D179" s="46" t="s">
        <v>770</v>
      </c>
      <c r="E179" s="46" t="s">
        <v>771</v>
      </c>
      <c r="F179" s="46" t="s">
        <v>272</v>
      </c>
      <c r="G179" s="36" t="s">
        <v>772</v>
      </c>
      <c r="H179" s="44">
        <v>98615</v>
      </c>
      <c r="I179" s="44">
        <v>8000</v>
      </c>
      <c r="J179" s="44" t="s">
        <v>405</v>
      </c>
      <c r="K179" s="44" t="s">
        <v>267</v>
      </c>
      <c r="L179" s="68" t="s">
        <v>773</v>
      </c>
      <c r="M179" s="22"/>
    </row>
    <row r="180" s="6" customFormat="1" ht="37.5" spans="1:13">
      <c r="A180" s="44">
        <f>SUM($C$21:C180)</f>
        <v>128</v>
      </c>
      <c r="B180" s="47" t="s">
        <v>774</v>
      </c>
      <c r="C180" s="34">
        <v>1</v>
      </c>
      <c r="D180" s="46" t="s">
        <v>775</v>
      </c>
      <c r="E180" s="46" t="s">
        <v>396</v>
      </c>
      <c r="F180" s="46" t="s">
        <v>272</v>
      </c>
      <c r="G180" s="45" t="s">
        <v>776</v>
      </c>
      <c r="H180" s="44">
        <v>8000</v>
      </c>
      <c r="I180" s="44">
        <v>2000</v>
      </c>
      <c r="J180" s="44" t="s">
        <v>381</v>
      </c>
      <c r="K180" s="44" t="s">
        <v>267</v>
      </c>
      <c r="L180" s="68" t="s">
        <v>777</v>
      </c>
      <c r="M180" s="22"/>
    </row>
    <row r="181" s="6" customFormat="1" ht="37.5" spans="1:13">
      <c r="A181" s="44">
        <f>SUM($C$21:C181)</f>
        <v>129</v>
      </c>
      <c r="B181" s="47" t="s">
        <v>778</v>
      </c>
      <c r="C181" s="34">
        <v>1</v>
      </c>
      <c r="D181" s="46" t="s">
        <v>779</v>
      </c>
      <c r="E181" s="46" t="s">
        <v>780</v>
      </c>
      <c r="F181" s="46" t="s">
        <v>441</v>
      </c>
      <c r="G181" s="45" t="s">
        <v>781</v>
      </c>
      <c r="H181" s="44">
        <v>6150</v>
      </c>
      <c r="I181" s="44">
        <v>800</v>
      </c>
      <c r="J181" s="44" t="s">
        <v>365</v>
      </c>
      <c r="K181" s="44" t="s">
        <v>263</v>
      </c>
      <c r="L181" s="68" t="s">
        <v>782</v>
      </c>
      <c r="M181" s="22"/>
    </row>
    <row r="182" s="4" customFormat="1" ht="50.25" customHeight="1" spans="1:15">
      <c r="A182" s="44">
        <f>SUM($C$21:C182)</f>
        <v>130</v>
      </c>
      <c r="B182" s="47" t="s">
        <v>783</v>
      </c>
      <c r="C182" s="34">
        <v>1</v>
      </c>
      <c r="D182" s="46" t="s">
        <v>784</v>
      </c>
      <c r="E182" s="46" t="s">
        <v>354</v>
      </c>
      <c r="F182" s="46" t="s">
        <v>355</v>
      </c>
      <c r="G182" s="45" t="s">
        <v>785</v>
      </c>
      <c r="H182" s="44">
        <v>25000</v>
      </c>
      <c r="I182" s="44">
        <v>5000</v>
      </c>
      <c r="J182" s="44" t="s">
        <v>583</v>
      </c>
      <c r="K182" s="44" t="s">
        <v>514</v>
      </c>
      <c r="L182" s="68" t="s">
        <v>786</v>
      </c>
      <c r="M182" s="22"/>
      <c r="N182" s="6"/>
      <c r="O182" s="6"/>
    </row>
    <row r="183" s="6" customFormat="1" ht="37.5" spans="1:13">
      <c r="A183" s="44">
        <f>SUM($C$21:C183)</f>
        <v>131</v>
      </c>
      <c r="B183" s="45" t="s">
        <v>787</v>
      </c>
      <c r="C183" s="46">
        <v>1</v>
      </c>
      <c r="D183" s="46" t="s">
        <v>788</v>
      </c>
      <c r="E183" s="46" t="s">
        <v>618</v>
      </c>
      <c r="F183" s="46" t="s">
        <v>420</v>
      </c>
      <c r="G183" s="45" t="s">
        <v>789</v>
      </c>
      <c r="H183" s="46">
        <v>15000</v>
      </c>
      <c r="I183" s="46">
        <v>4000</v>
      </c>
      <c r="J183" s="46" t="s">
        <v>455</v>
      </c>
      <c r="K183" s="45" t="s">
        <v>267</v>
      </c>
      <c r="L183" s="45" t="s">
        <v>790</v>
      </c>
      <c r="M183" s="22"/>
    </row>
    <row r="184" s="6" customFormat="1" spans="1:13">
      <c r="A184" s="44"/>
      <c r="B184" s="35" t="s">
        <v>248</v>
      </c>
      <c r="C184" s="34"/>
      <c r="D184" s="29">
        <f>SUM(C185:C190)</f>
        <v>6</v>
      </c>
      <c r="E184" s="46"/>
      <c r="F184" s="29"/>
      <c r="G184" s="48"/>
      <c r="H184" s="33">
        <f>SUM(H185:H190)</f>
        <v>429070.46</v>
      </c>
      <c r="I184" s="33">
        <f>SUM(I185:I190)</f>
        <v>72465</v>
      </c>
      <c r="J184" s="66"/>
      <c r="K184" s="66"/>
      <c r="L184" s="67"/>
      <c r="M184" s="22"/>
    </row>
    <row r="185" s="6" customFormat="1" ht="75" spans="1:13">
      <c r="A185" s="44">
        <f>SUM($C$21:C185)</f>
        <v>132</v>
      </c>
      <c r="B185" s="47" t="s">
        <v>791</v>
      </c>
      <c r="C185" s="34">
        <v>1</v>
      </c>
      <c r="D185" s="46" t="s">
        <v>770</v>
      </c>
      <c r="E185" s="46" t="s">
        <v>771</v>
      </c>
      <c r="F185" s="46" t="s">
        <v>272</v>
      </c>
      <c r="G185" s="36" t="s">
        <v>792</v>
      </c>
      <c r="H185" s="44">
        <v>65031</v>
      </c>
      <c r="I185" s="44">
        <v>18865</v>
      </c>
      <c r="J185" s="44" t="s">
        <v>405</v>
      </c>
      <c r="K185" s="44" t="s">
        <v>319</v>
      </c>
      <c r="L185" s="68" t="s">
        <v>793</v>
      </c>
      <c r="M185" s="22"/>
    </row>
    <row r="186" s="6" customFormat="1" ht="37.5" spans="1:13">
      <c r="A186" s="44">
        <f>SUM($C$21:C186)</f>
        <v>133</v>
      </c>
      <c r="B186" s="36" t="s">
        <v>794</v>
      </c>
      <c r="C186" s="34">
        <v>1</v>
      </c>
      <c r="D186" s="95" t="s">
        <v>795</v>
      </c>
      <c r="E186" s="46" t="s">
        <v>771</v>
      </c>
      <c r="F186" s="46" t="s">
        <v>272</v>
      </c>
      <c r="G186" s="45" t="s">
        <v>796</v>
      </c>
      <c r="H186" s="44">
        <v>25004</v>
      </c>
      <c r="I186" s="44">
        <v>9000</v>
      </c>
      <c r="J186" s="64" t="s">
        <v>583</v>
      </c>
      <c r="K186" s="46" t="s">
        <v>305</v>
      </c>
      <c r="L186" s="105" t="s">
        <v>797</v>
      </c>
      <c r="M186" s="22"/>
    </row>
    <row r="187" s="6" customFormat="1" ht="56.25" spans="1:13">
      <c r="A187" s="44">
        <f>SUM($C$21:C187)</f>
        <v>134</v>
      </c>
      <c r="B187" s="36" t="s">
        <v>798</v>
      </c>
      <c r="C187" s="34">
        <v>1</v>
      </c>
      <c r="D187" s="95" t="s">
        <v>795</v>
      </c>
      <c r="E187" s="46" t="s">
        <v>771</v>
      </c>
      <c r="F187" s="46" t="s">
        <v>272</v>
      </c>
      <c r="G187" s="45" t="s">
        <v>799</v>
      </c>
      <c r="H187" s="44">
        <v>41400</v>
      </c>
      <c r="I187" s="44">
        <v>29800</v>
      </c>
      <c r="J187" s="64" t="s">
        <v>800</v>
      </c>
      <c r="K187" s="46" t="s">
        <v>801</v>
      </c>
      <c r="L187" s="105" t="s">
        <v>802</v>
      </c>
      <c r="M187" s="22"/>
    </row>
    <row r="188" s="6" customFormat="1" ht="56.25" spans="1:13">
      <c r="A188" s="44">
        <f>SUM($C$21:C188)</f>
        <v>135</v>
      </c>
      <c r="B188" s="36" t="s">
        <v>803</v>
      </c>
      <c r="C188" s="34">
        <v>1</v>
      </c>
      <c r="D188" s="46" t="s">
        <v>804</v>
      </c>
      <c r="E188" s="46" t="s">
        <v>805</v>
      </c>
      <c r="F188" s="46" t="s">
        <v>355</v>
      </c>
      <c r="G188" s="45" t="s">
        <v>806</v>
      </c>
      <c r="H188" s="44">
        <v>23281.46</v>
      </c>
      <c r="I188" s="44">
        <v>2800</v>
      </c>
      <c r="J188" s="44" t="s">
        <v>509</v>
      </c>
      <c r="K188" s="106" t="s">
        <v>305</v>
      </c>
      <c r="L188" s="107" t="s">
        <v>807</v>
      </c>
      <c r="M188" s="22"/>
    </row>
    <row r="189" s="6" customFormat="1" ht="37.5" spans="1:13">
      <c r="A189" s="44">
        <f>SUM($C$21:C189)</f>
        <v>136</v>
      </c>
      <c r="B189" s="36" t="s">
        <v>808</v>
      </c>
      <c r="C189" s="34">
        <v>1</v>
      </c>
      <c r="D189" s="96" t="s">
        <v>289</v>
      </c>
      <c r="E189" s="46" t="s">
        <v>354</v>
      </c>
      <c r="F189" s="97" t="s">
        <v>355</v>
      </c>
      <c r="G189" s="45" t="s">
        <v>809</v>
      </c>
      <c r="H189" s="44">
        <v>16800</v>
      </c>
      <c r="I189" s="44">
        <v>1000</v>
      </c>
      <c r="J189" s="46" t="s">
        <v>583</v>
      </c>
      <c r="K189" s="106" t="s">
        <v>810</v>
      </c>
      <c r="L189" s="107" t="s">
        <v>811</v>
      </c>
      <c r="M189" s="22"/>
    </row>
    <row r="190" s="6" customFormat="1" ht="75" spans="1:13">
      <c r="A190" s="44">
        <f>SUM($C$21:C190)</f>
        <v>137</v>
      </c>
      <c r="B190" s="47" t="s">
        <v>812</v>
      </c>
      <c r="C190" s="34">
        <v>1</v>
      </c>
      <c r="D190" s="46" t="s">
        <v>813</v>
      </c>
      <c r="E190" s="46" t="s">
        <v>813</v>
      </c>
      <c r="F190" s="46" t="s">
        <v>272</v>
      </c>
      <c r="G190" s="45" t="s">
        <v>814</v>
      </c>
      <c r="H190" s="44">
        <v>257554</v>
      </c>
      <c r="I190" s="44">
        <v>11000</v>
      </c>
      <c r="J190" s="44" t="s">
        <v>381</v>
      </c>
      <c r="K190" s="44" t="s">
        <v>815</v>
      </c>
      <c r="L190" s="68" t="s">
        <v>816</v>
      </c>
      <c r="M190" s="22"/>
    </row>
    <row r="191" s="6" customFormat="1" spans="1:13">
      <c r="A191" s="44"/>
      <c r="B191" s="35" t="s">
        <v>249</v>
      </c>
      <c r="C191" s="34"/>
      <c r="D191" s="29">
        <f>SUM(C192:C194)</f>
        <v>3</v>
      </c>
      <c r="E191" s="29"/>
      <c r="F191" s="29"/>
      <c r="G191" s="48"/>
      <c r="H191" s="33">
        <f>SUM(H192:H194)</f>
        <v>76975</v>
      </c>
      <c r="I191" s="33">
        <f>SUM(I192:I194)</f>
        <v>17273</v>
      </c>
      <c r="J191" s="66"/>
      <c r="K191" s="66"/>
      <c r="L191" s="67"/>
      <c r="M191" s="22"/>
    </row>
    <row r="192" s="6" customFormat="1" ht="93.75" spans="1:13">
      <c r="A192" s="44">
        <f>SUM($C$21:C192)</f>
        <v>138</v>
      </c>
      <c r="B192" s="47" t="s">
        <v>817</v>
      </c>
      <c r="C192" s="34">
        <v>1</v>
      </c>
      <c r="D192" s="46" t="s">
        <v>770</v>
      </c>
      <c r="E192" s="46" t="s">
        <v>771</v>
      </c>
      <c r="F192" s="46" t="s">
        <v>272</v>
      </c>
      <c r="G192" s="36" t="s">
        <v>818</v>
      </c>
      <c r="H192" s="44">
        <v>29130</v>
      </c>
      <c r="I192" s="44">
        <v>6376</v>
      </c>
      <c r="J192" s="44" t="s">
        <v>405</v>
      </c>
      <c r="K192" s="44" t="s">
        <v>352</v>
      </c>
      <c r="L192" s="68" t="s">
        <v>819</v>
      </c>
      <c r="M192" s="22"/>
    </row>
    <row r="193" s="4" customFormat="1" ht="52.5" customHeight="1" spans="1:15">
      <c r="A193" s="44">
        <f>SUM($C$21:C193)</f>
        <v>139</v>
      </c>
      <c r="B193" s="47" t="s">
        <v>820</v>
      </c>
      <c r="C193" s="34">
        <v>1</v>
      </c>
      <c r="D193" s="46" t="s">
        <v>784</v>
      </c>
      <c r="E193" s="46" t="s">
        <v>646</v>
      </c>
      <c r="F193" s="46" t="s">
        <v>272</v>
      </c>
      <c r="G193" s="45" t="s">
        <v>821</v>
      </c>
      <c r="H193" s="44">
        <v>25000</v>
      </c>
      <c r="I193" s="44">
        <v>4000</v>
      </c>
      <c r="J193" s="44" t="s">
        <v>381</v>
      </c>
      <c r="K193" s="44" t="s">
        <v>822</v>
      </c>
      <c r="L193" s="68" t="s">
        <v>823</v>
      </c>
      <c r="M193" s="22"/>
      <c r="N193" s="6"/>
      <c r="O193" s="6"/>
    </row>
    <row r="194" s="6" customFormat="1" ht="93.75" spans="1:15">
      <c r="A194" s="44">
        <f>SUM($C$21:C194)</f>
        <v>140</v>
      </c>
      <c r="B194" s="47" t="s">
        <v>824</v>
      </c>
      <c r="C194" s="34">
        <v>1</v>
      </c>
      <c r="D194" s="46" t="s">
        <v>825</v>
      </c>
      <c r="E194" s="46" t="s">
        <v>396</v>
      </c>
      <c r="F194" s="46" t="s">
        <v>272</v>
      </c>
      <c r="G194" s="45" t="s">
        <v>826</v>
      </c>
      <c r="H194" s="44">
        <v>22845</v>
      </c>
      <c r="I194" s="44">
        <v>6897</v>
      </c>
      <c r="J194" s="44" t="s">
        <v>381</v>
      </c>
      <c r="K194" s="44" t="s">
        <v>827</v>
      </c>
      <c r="L194" s="68" t="s">
        <v>828</v>
      </c>
      <c r="M194" s="22"/>
      <c r="N194" s="4"/>
      <c r="O194" s="4"/>
    </row>
    <row r="195" s="6" customFormat="1" spans="1:15">
      <c r="A195" s="44"/>
      <c r="B195" s="35" t="s">
        <v>829</v>
      </c>
      <c r="C195" s="34"/>
      <c r="D195" s="29">
        <f t="shared" ref="D195:I195" si="24">SUM(D196,D199,D204)</f>
        <v>7</v>
      </c>
      <c r="E195" s="29"/>
      <c r="F195" s="29"/>
      <c r="G195" s="29"/>
      <c r="H195" s="33">
        <f t="shared" si="24"/>
        <v>369230.72</v>
      </c>
      <c r="I195" s="29">
        <f t="shared" si="24"/>
        <v>70600</v>
      </c>
      <c r="J195" s="29"/>
      <c r="K195" s="66"/>
      <c r="L195" s="67"/>
      <c r="M195" s="22"/>
      <c r="N195" s="4"/>
      <c r="O195" s="4"/>
    </row>
    <row r="196" s="4" customFormat="1" spans="1:15">
      <c r="A196" s="44"/>
      <c r="B196" s="35" t="s">
        <v>247</v>
      </c>
      <c r="C196" s="34"/>
      <c r="D196" s="29">
        <f>SUM(C197:C198)</f>
        <v>2</v>
      </c>
      <c r="E196" s="46"/>
      <c r="F196" s="29"/>
      <c r="G196" s="48"/>
      <c r="H196" s="33">
        <f>SUM(H197:H198)</f>
        <v>90814</v>
      </c>
      <c r="I196" s="33">
        <f>SUM(I197:I198)</f>
        <v>21000</v>
      </c>
      <c r="J196" s="66"/>
      <c r="K196" s="66"/>
      <c r="L196" s="67"/>
      <c r="M196" s="22"/>
      <c r="N196" s="6"/>
      <c r="O196" s="6"/>
    </row>
    <row r="197" s="6" customFormat="1" ht="56.25" spans="1:13">
      <c r="A197" s="44">
        <f>SUM($C$21:C197)</f>
        <v>141</v>
      </c>
      <c r="B197" s="47" t="s">
        <v>830</v>
      </c>
      <c r="C197" s="34">
        <v>1</v>
      </c>
      <c r="D197" s="46" t="s">
        <v>831</v>
      </c>
      <c r="E197" s="46" t="s">
        <v>687</v>
      </c>
      <c r="F197" s="46" t="s">
        <v>485</v>
      </c>
      <c r="G197" s="45" t="s">
        <v>832</v>
      </c>
      <c r="H197" s="44">
        <v>77214</v>
      </c>
      <c r="I197" s="44">
        <v>20000</v>
      </c>
      <c r="J197" s="44" t="s">
        <v>833</v>
      </c>
      <c r="K197" s="44" t="s">
        <v>267</v>
      </c>
      <c r="L197" s="107" t="s">
        <v>834</v>
      </c>
      <c r="M197" s="22"/>
    </row>
    <row r="198" s="6" customFormat="1" ht="75" spans="1:13">
      <c r="A198" s="44">
        <f>SUM($C$21:C198)</f>
        <v>142</v>
      </c>
      <c r="B198" s="47" t="s">
        <v>835</v>
      </c>
      <c r="C198" s="34">
        <v>1</v>
      </c>
      <c r="D198" s="46" t="s">
        <v>836</v>
      </c>
      <c r="E198" s="46" t="s">
        <v>687</v>
      </c>
      <c r="F198" s="46" t="s">
        <v>297</v>
      </c>
      <c r="G198" s="45" t="s">
        <v>837</v>
      </c>
      <c r="H198" s="44">
        <v>13600</v>
      </c>
      <c r="I198" s="44">
        <v>1000</v>
      </c>
      <c r="J198" s="44" t="s">
        <v>838</v>
      </c>
      <c r="K198" s="44" t="s">
        <v>514</v>
      </c>
      <c r="L198" s="113" t="s">
        <v>839</v>
      </c>
      <c r="M198" s="22"/>
    </row>
    <row r="199" s="6" customFormat="1" spans="1:13">
      <c r="A199" s="44"/>
      <c r="B199" s="35" t="s">
        <v>248</v>
      </c>
      <c r="C199" s="34"/>
      <c r="D199" s="29">
        <f>SUM(C200:C203)</f>
        <v>4</v>
      </c>
      <c r="E199" s="29"/>
      <c r="F199" s="29"/>
      <c r="G199" s="29"/>
      <c r="H199" s="33">
        <f>SUM(H200:H203)</f>
        <v>252416.72</v>
      </c>
      <c r="I199" s="33">
        <f>SUM(I200:I203)</f>
        <v>45600</v>
      </c>
      <c r="J199" s="66"/>
      <c r="K199" s="66"/>
      <c r="L199" s="67"/>
      <c r="M199" s="22"/>
    </row>
    <row r="200" s="6" customFormat="1" ht="187.5" spans="1:13">
      <c r="A200" s="44">
        <f>SUM($C$21:C200)</f>
        <v>143</v>
      </c>
      <c r="B200" s="36" t="s">
        <v>840</v>
      </c>
      <c r="C200" s="34">
        <v>1</v>
      </c>
      <c r="D200" s="46" t="s">
        <v>841</v>
      </c>
      <c r="E200" s="46" t="s">
        <v>315</v>
      </c>
      <c r="F200" s="46" t="s">
        <v>316</v>
      </c>
      <c r="G200" s="45" t="s">
        <v>842</v>
      </c>
      <c r="H200" s="44">
        <v>85160</v>
      </c>
      <c r="I200" s="44">
        <v>20000</v>
      </c>
      <c r="J200" s="44" t="s">
        <v>843</v>
      </c>
      <c r="K200" s="44" t="s">
        <v>733</v>
      </c>
      <c r="L200" s="68" t="s">
        <v>844</v>
      </c>
      <c r="M200" s="22"/>
    </row>
    <row r="201" s="6" customFormat="1" ht="37.5" spans="1:15">
      <c r="A201" s="44">
        <f>SUM($C$21:C201)</f>
        <v>144</v>
      </c>
      <c r="B201" s="36" t="s">
        <v>845</v>
      </c>
      <c r="C201" s="34">
        <v>1</v>
      </c>
      <c r="D201" s="46" t="s">
        <v>846</v>
      </c>
      <c r="E201" s="46" t="s">
        <v>687</v>
      </c>
      <c r="F201" s="46" t="s">
        <v>297</v>
      </c>
      <c r="G201" s="45" t="s">
        <v>847</v>
      </c>
      <c r="H201" s="44">
        <v>145710</v>
      </c>
      <c r="I201" s="114">
        <v>17600</v>
      </c>
      <c r="J201" s="44" t="s">
        <v>381</v>
      </c>
      <c r="K201" s="44" t="s">
        <v>305</v>
      </c>
      <c r="L201" s="68" t="s">
        <v>848</v>
      </c>
      <c r="M201" s="22"/>
      <c r="N201" s="4"/>
      <c r="O201" s="4"/>
    </row>
    <row r="202" s="6" customFormat="1" ht="56.25" spans="1:13">
      <c r="A202" s="44">
        <f>SUM($C$21:C202)</f>
        <v>145</v>
      </c>
      <c r="B202" s="47" t="s">
        <v>849</v>
      </c>
      <c r="C202" s="34">
        <v>1</v>
      </c>
      <c r="D202" s="46" t="s">
        <v>831</v>
      </c>
      <c r="E202" s="46" t="s">
        <v>687</v>
      </c>
      <c r="F202" s="46" t="s">
        <v>355</v>
      </c>
      <c r="G202" s="45" t="s">
        <v>850</v>
      </c>
      <c r="H202" s="44">
        <v>10485.41</v>
      </c>
      <c r="I202" s="44">
        <v>4000</v>
      </c>
      <c r="J202" s="44" t="s">
        <v>851</v>
      </c>
      <c r="K202" s="44" t="s">
        <v>319</v>
      </c>
      <c r="L202" s="107" t="s">
        <v>852</v>
      </c>
      <c r="M202" s="22"/>
    </row>
    <row r="203" s="6" customFormat="1" ht="56.25" spans="1:13">
      <c r="A203" s="44">
        <f>SUM($C$21:C203)</f>
        <v>146</v>
      </c>
      <c r="B203" s="47" t="s">
        <v>853</v>
      </c>
      <c r="C203" s="34">
        <v>1</v>
      </c>
      <c r="D203" s="46" t="s">
        <v>831</v>
      </c>
      <c r="E203" s="46" t="s">
        <v>687</v>
      </c>
      <c r="F203" s="46" t="s">
        <v>441</v>
      </c>
      <c r="G203" s="45" t="s">
        <v>854</v>
      </c>
      <c r="H203" s="44">
        <v>11061.31</v>
      </c>
      <c r="I203" s="44">
        <v>4000</v>
      </c>
      <c r="J203" s="44" t="s">
        <v>851</v>
      </c>
      <c r="K203" s="44" t="s">
        <v>319</v>
      </c>
      <c r="L203" s="107" t="s">
        <v>855</v>
      </c>
      <c r="M203" s="22"/>
    </row>
    <row r="204" s="6" customFormat="1" spans="1:13">
      <c r="A204" s="44"/>
      <c r="B204" s="35" t="s">
        <v>249</v>
      </c>
      <c r="C204" s="34"/>
      <c r="D204" s="29">
        <f>SUM(C205:C205)</f>
        <v>1</v>
      </c>
      <c r="E204" s="29"/>
      <c r="F204" s="29"/>
      <c r="G204" s="29"/>
      <c r="H204" s="33">
        <f>SUM(H205:H205)</f>
        <v>26000</v>
      </c>
      <c r="I204" s="33">
        <f>SUM(I205:I205)</f>
        <v>4000</v>
      </c>
      <c r="J204" s="66"/>
      <c r="K204" s="66"/>
      <c r="L204" s="67"/>
      <c r="M204" s="22"/>
    </row>
    <row r="205" s="4" customFormat="1" ht="37.5" spans="1:15">
      <c r="A205" s="44">
        <f>SUM($C$21:C205)</f>
        <v>147</v>
      </c>
      <c r="B205" s="47" t="s">
        <v>856</v>
      </c>
      <c r="C205" s="34">
        <v>1</v>
      </c>
      <c r="D205" s="46" t="s">
        <v>857</v>
      </c>
      <c r="E205" s="46" t="s">
        <v>687</v>
      </c>
      <c r="F205" s="46" t="s">
        <v>333</v>
      </c>
      <c r="G205" s="45" t="s">
        <v>858</v>
      </c>
      <c r="H205" s="44">
        <v>26000</v>
      </c>
      <c r="I205" s="115">
        <v>4000</v>
      </c>
      <c r="J205" s="44" t="s">
        <v>405</v>
      </c>
      <c r="K205" s="83" t="s">
        <v>859</v>
      </c>
      <c r="L205" s="68" t="s">
        <v>860</v>
      </c>
      <c r="M205" s="22"/>
      <c r="N205" s="6"/>
      <c r="O205" s="6"/>
    </row>
    <row r="206" s="6" customFormat="1" spans="1:13">
      <c r="A206" s="44"/>
      <c r="B206" s="35" t="s">
        <v>861</v>
      </c>
      <c r="C206" s="34"/>
      <c r="D206" s="29">
        <f t="shared" ref="D206:I206" si="25">SUM(D207)</f>
        <v>1</v>
      </c>
      <c r="E206" s="29"/>
      <c r="F206" s="29"/>
      <c r="G206" s="29"/>
      <c r="H206" s="33">
        <f t="shared" si="25"/>
        <v>31470</v>
      </c>
      <c r="I206" s="33">
        <f t="shared" si="25"/>
        <v>20000</v>
      </c>
      <c r="J206" s="66"/>
      <c r="K206" s="66"/>
      <c r="L206" s="67"/>
      <c r="M206" s="22"/>
    </row>
    <row r="207" s="10" customFormat="1" spans="1:13">
      <c r="A207" s="44"/>
      <c r="B207" s="35" t="s">
        <v>248</v>
      </c>
      <c r="C207" s="34"/>
      <c r="D207" s="29">
        <f>SUM(C208:C208)</f>
        <v>1</v>
      </c>
      <c r="E207" s="29"/>
      <c r="F207" s="29"/>
      <c r="G207" s="29"/>
      <c r="H207" s="33">
        <f>SUM(H208:H208)</f>
        <v>31470</v>
      </c>
      <c r="I207" s="33">
        <f>SUM(I208:I208)</f>
        <v>20000</v>
      </c>
      <c r="J207" s="29"/>
      <c r="K207" s="66"/>
      <c r="L207" s="67"/>
      <c r="M207" s="116"/>
    </row>
    <row r="208" s="4" customFormat="1" ht="75" spans="1:14">
      <c r="A208" s="44">
        <f>SUM($C$21:C208)</f>
        <v>148</v>
      </c>
      <c r="B208" s="61" t="s">
        <v>862</v>
      </c>
      <c r="C208" s="34">
        <v>1</v>
      </c>
      <c r="D208" s="46" t="s">
        <v>863</v>
      </c>
      <c r="E208" s="46" t="s">
        <v>396</v>
      </c>
      <c r="F208" s="46" t="s">
        <v>272</v>
      </c>
      <c r="G208" s="45" t="s">
        <v>864</v>
      </c>
      <c r="H208" s="44">
        <v>31470</v>
      </c>
      <c r="I208" s="44">
        <v>20000</v>
      </c>
      <c r="J208" s="44" t="s">
        <v>865</v>
      </c>
      <c r="K208" s="44" t="s">
        <v>866</v>
      </c>
      <c r="L208" s="68" t="s">
        <v>867</v>
      </c>
      <c r="M208" s="36"/>
      <c r="N208" s="117"/>
    </row>
    <row r="209" s="4" customFormat="1" customHeight="1" spans="1:13">
      <c r="A209" s="109" t="s">
        <v>868</v>
      </c>
      <c r="B209" s="110" t="s">
        <v>869</v>
      </c>
      <c r="C209" s="34"/>
      <c r="D209" s="29">
        <f t="shared" ref="D209:I209" si="26">SUM(D213,D233,D246,D259,D268,D337)</f>
        <v>114</v>
      </c>
      <c r="E209" s="29"/>
      <c r="F209" s="29"/>
      <c r="G209" s="29"/>
      <c r="H209" s="33">
        <f t="shared" si="26"/>
        <v>8408706.43</v>
      </c>
      <c r="I209" s="29">
        <f t="shared" si="26"/>
        <v>1045729</v>
      </c>
      <c r="J209" s="29"/>
      <c r="K209" s="66"/>
      <c r="L209" s="67"/>
      <c r="M209" s="22"/>
    </row>
    <row r="210" s="4" customFormat="1" spans="1:15">
      <c r="A210" s="59"/>
      <c r="B210" s="35" t="s">
        <v>247</v>
      </c>
      <c r="C210" s="34"/>
      <c r="D210" s="29">
        <f t="shared" ref="D210:I210" si="27">SUM(D214,D247,D234,D260,D271,D299,D338,)</f>
        <v>27</v>
      </c>
      <c r="E210" s="29"/>
      <c r="F210" s="29"/>
      <c r="G210" s="29"/>
      <c r="H210" s="33">
        <f t="shared" si="27"/>
        <v>1161059.33</v>
      </c>
      <c r="I210" s="29">
        <f t="shared" si="27"/>
        <v>102058</v>
      </c>
      <c r="J210" s="66"/>
      <c r="K210" s="66"/>
      <c r="L210" s="67"/>
      <c r="M210" s="22"/>
      <c r="N210" s="6"/>
      <c r="O210" s="6"/>
    </row>
    <row r="211" s="6" customFormat="1" spans="1:15">
      <c r="A211" s="59"/>
      <c r="B211" s="35" t="s">
        <v>248</v>
      </c>
      <c r="C211" s="34"/>
      <c r="D211" s="29">
        <f t="shared" ref="D211:I211" si="28">SUM(D222,D238,D262,D316,D275,D290,D303,D343,)</f>
        <v>61</v>
      </c>
      <c r="E211" s="29"/>
      <c r="F211" s="29"/>
      <c r="G211" s="29"/>
      <c r="H211" s="33">
        <f t="shared" si="28"/>
        <v>5901713.59</v>
      </c>
      <c r="I211" s="29">
        <f t="shared" si="28"/>
        <v>739313</v>
      </c>
      <c r="J211" s="66"/>
      <c r="K211" s="66"/>
      <c r="L211" s="67"/>
      <c r="M211" s="22"/>
      <c r="N211" s="4"/>
      <c r="O211" s="4"/>
    </row>
    <row r="212" s="4" customFormat="1" spans="1:13">
      <c r="A212" s="59"/>
      <c r="B212" s="35" t="s">
        <v>249</v>
      </c>
      <c r="C212" s="34"/>
      <c r="D212" s="29">
        <f t="shared" ref="D212:I212" si="29">SUM(D228,D254,D265,D327,D286,D309)</f>
        <v>26</v>
      </c>
      <c r="E212" s="29"/>
      <c r="F212" s="29"/>
      <c r="G212" s="29"/>
      <c r="H212" s="33">
        <f t="shared" si="29"/>
        <v>1345933.51</v>
      </c>
      <c r="I212" s="29">
        <f t="shared" si="29"/>
        <v>204358</v>
      </c>
      <c r="J212" s="66"/>
      <c r="K212" s="66"/>
      <c r="L212" s="67"/>
      <c r="M212" s="22"/>
    </row>
    <row r="213" s="2" customFormat="1" spans="1:13">
      <c r="A213" s="111"/>
      <c r="B213" s="35" t="s">
        <v>870</v>
      </c>
      <c r="C213" s="34"/>
      <c r="D213" s="29">
        <f t="shared" ref="D213:I213" si="30">SUM(D214,D222,D228)</f>
        <v>16</v>
      </c>
      <c r="E213" s="29"/>
      <c r="F213" s="29"/>
      <c r="G213" s="29"/>
      <c r="H213" s="33">
        <f t="shared" si="30"/>
        <v>1082344.29</v>
      </c>
      <c r="I213" s="33">
        <f t="shared" si="30"/>
        <v>125558</v>
      </c>
      <c r="J213" s="66"/>
      <c r="K213" s="66"/>
      <c r="L213" s="67"/>
      <c r="M213" s="11"/>
    </row>
    <row r="214" s="2" customFormat="1" spans="1:13">
      <c r="A214" s="59"/>
      <c r="B214" s="35" t="s">
        <v>247</v>
      </c>
      <c r="C214" s="34"/>
      <c r="D214" s="29">
        <f>SUM(C215:C221)</f>
        <v>7</v>
      </c>
      <c r="E214" s="29"/>
      <c r="F214" s="29"/>
      <c r="G214" s="37"/>
      <c r="H214" s="33">
        <f>SUM(H215:H221)</f>
        <v>271471</v>
      </c>
      <c r="I214" s="33">
        <f>SUM(I215:I221)</f>
        <v>37058</v>
      </c>
      <c r="J214" s="66"/>
      <c r="K214" s="66"/>
      <c r="L214" s="67"/>
      <c r="M214" s="11"/>
    </row>
    <row r="215" s="4" customFormat="1" ht="75" spans="1:13">
      <c r="A215" s="44">
        <f>SUM($C$21:C215)</f>
        <v>149</v>
      </c>
      <c r="B215" s="61" t="s">
        <v>871</v>
      </c>
      <c r="C215" s="34">
        <v>1</v>
      </c>
      <c r="D215" s="46" t="s">
        <v>289</v>
      </c>
      <c r="E215" s="46" t="s">
        <v>354</v>
      </c>
      <c r="F215" s="46" t="s">
        <v>355</v>
      </c>
      <c r="G215" s="45" t="s">
        <v>872</v>
      </c>
      <c r="H215" s="44">
        <v>100000</v>
      </c>
      <c r="I215" s="44">
        <v>2000</v>
      </c>
      <c r="J215" s="44" t="s">
        <v>873</v>
      </c>
      <c r="K215" s="44" t="s">
        <v>267</v>
      </c>
      <c r="L215" s="68" t="s">
        <v>874</v>
      </c>
      <c r="M215" s="36"/>
    </row>
    <row r="216" s="4" customFormat="1" ht="56.25" spans="1:13">
      <c r="A216" s="44">
        <f>SUM($C$21:C216)</f>
        <v>150</v>
      </c>
      <c r="B216" s="61" t="s">
        <v>875</v>
      </c>
      <c r="C216" s="34">
        <v>1</v>
      </c>
      <c r="D216" s="46" t="s">
        <v>876</v>
      </c>
      <c r="E216" s="46" t="s">
        <v>354</v>
      </c>
      <c r="F216" s="46" t="s">
        <v>355</v>
      </c>
      <c r="G216" s="45" t="s">
        <v>877</v>
      </c>
      <c r="H216" s="44">
        <v>46811</v>
      </c>
      <c r="I216" s="44">
        <v>10000</v>
      </c>
      <c r="J216" s="44" t="s">
        <v>583</v>
      </c>
      <c r="K216" s="44" t="s">
        <v>878</v>
      </c>
      <c r="L216" s="68" t="s">
        <v>879</v>
      </c>
      <c r="M216" s="36"/>
    </row>
    <row r="217" s="4" customFormat="1" ht="62.25" customHeight="1" spans="1:13">
      <c r="A217" s="44">
        <f>SUM($C$21:C217)</f>
        <v>151</v>
      </c>
      <c r="B217" s="61" t="s">
        <v>880</v>
      </c>
      <c r="C217" s="34">
        <v>1</v>
      </c>
      <c r="D217" s="46" t="s">
        <v>881</v>
      </c>
      <c r="E217" s="46" t="s">
        <v>354</v>
      </c>
      <c r="F217" s="46" t="s">
        <v>355</v>
      </c>
      <c r="G217" s="45" t="s">
        <v>882</v>
      </c>
      <c r="H217" s="44">
        <v>85400</v>
      </c>
      <c r="I217" s="44">
        <v>5000</v>
      </c>
      <c r="J217" s="44" t="s">
        <v>583</v>
      </c>
      <c r="K217" s="44" t="s">
        <v>883</v>
      </c>
      <c r="L217" s="65" t="s">
        <v>884</v>
      </c>
      <c r="M217" s="36"/>
    </row>
    <row r="218" s="4" customFormat="1" ht="62.25" customHeight="1" spans="1:13">
      <c r="A218" s="44">
        <f>SUM($C$21:C218)</f>
        <v>152</v>
      </c>
      <c r="B218" s="61" t="s">
        <v>885</v>
      </c>
      <c r="C218" s="34">
        <v>1</v>
      </c>
      <c r="D218" s="46" t="s">
        <v>886</v>
      </c>
      <c r="E218" s="46" t="s">
        <v>887</v>
      </c>
      <c r="F218" s="46" t="s">
        <v>272</v>
      </c>
      <c r="G218" s="45" t="s">
        <v>888</v>
      </c>
      <c r="H218" s="44">
        <v>5058</v>
      </c>
      <c r="I218" s="44">
        <v>5058</v>
      </c>
      <c r="J218" s="44" t="s">
        <v>889</v>
      </c>
      <c r="K218" s="44" t="s">
        <v>890</v>
      </c>
      <c r="L218" s="65" t="s">
        <v>891</v>
      </c>
      <c r="M218" s="22"/>
    </row>
    <row r="219" s="4" customFormat="1" ht="62.25" customHeight="1" spans="1:13">
      <c r="A219" s="44">
        <f>SUM($C$21:C219)</f>
        <v>153</v>
      </c>
      <c r="B219" s="61" t="s">
        <v>892</v>
      </c>
      <c r="C219" s="34">
        <v>1</v>
      </c>
      <c r="D219" s="46" t="s">
        <v>886</v>
      </c>
      <c r="E219" s="46" t="s">
        <v>893</v>
      </c>
      <c r="F219" s="46" t="s">
        <v>272</v>
      </c>
      <c r="G219" s="45" t="s">
        <v>894</v>
      </c>
      <c r="H219" s="44">
        <v>34202</v>
      </c>
      <c r="I219" s="44">
        <v>15000</v>
      </c>
      <c r="J219" s="44" t="s">
        <v>889</v>
      </c>
      <c r="K219" s="44" t="s">
        <v>267</v>
      </c>
      <c r="L219" s="68" t="s">
        <v>264</v>
      </c>
      <c r="M219" s="22"/>
    </row>
    <row r="220" s="4" customFormat="1" ht="50.25" customHeight="1" spans="1:13">
      <c r="A220" s="44">
        <f>SUM($C$21:C220)</f>
        <v>154</v>
      </c>
      <c r="B220" s="61" t="s">
        <v>895</v>
      </c>
      <c r="C220" s="34">
        <v>1</v>
      </c>
      <c r="D220" s="46" t="s">
        <v>896</v>
      </c>
      <c r="E220" s="46" t="s">
        <v>893</v>
      </c>
      <c r="F220" s="46" t="s">
        <v>355</v>
      </c>
      <c r="G220" s="45" t="s">
        <v>897</v>
      </c>
      <c r="H220" s="44" t="s">
        <v>364</v>
      </c>
      <c r="I220" s="44" t="s">
        <v>364</v>
      </c>
      <c r="J220" s="44" t="s">
        <v>873</v>
      </c>
      <c r="K220" s="44" t="s">
        <v>366</v>
      </c>
      <c r="L220" s="68" t="s">
        <v>264</v>
      </c>
      <c r="M220" s="22"/>
    </row>
    <row r="221" s="4" customFormat="1" ht="50.25" customHeight="1" spans="1:13">
      <c r="A221" s="44">
        <f>SUM($C$21:C221)</f>
        <v>155</v>
      </c>
      <c r="B221" s="61" t="s">
        <v>898</v>
      </c>
      <c r="C221" s="34">
        <v>1</v>
      </c>
      <c r="D221" s="46" t="s">
        <v>899</v>
      </c>
      <c r="E221" s="46" t="s">
        <v>893</v>
      </c>
      <c r="F221" s="46" t="s">
        <v>485</v>
      </c>
      <c r="G221" s="45" t="s">
        <v>897</v>
      </c>
      <c r="H221" s="44" t="s">
        <v>364</v>
      </c>
      <c r="I221" s="44" t="s">
        <v>364</v>
      </c>
      <c r="J221" s="44" t="s">
        <v>873</v>
      </c>
      <c r="K221" s="44" t="s">
        <v>366</v>
      </c>
      <c r="L221" s="68" t="s">
        <v>264</v>
      </c>
      <c r="M221" s="22"/>
    </row>
    <row r="222" s="10" customFormat="1" spans="1:13">
      <c r="A222" s="44"/>
      <c r="B222" s="35" t="s">
        <v>248</v>
      </c>
      <c r="C222" s="34"/>
      <c r="D222" s="29">
        <f>SUM(C223:C227)</f>
        <v>5</v>
      </c>
      <c r="E222" s="29"/>
      <c r="F222" s="29"/>
      <c r="G222" s="29"/>
      <c r="H222" s="33">
        <f>SUM(H223:H227)</f>
        <v>296043.21</v>
      </c>
      <c r="I222" s="33">
        <f>SUM(I223:I227)</f>
        <v>66000</v>
      </c>
      <c r="J222" s="29"/>
      <c r="K222" s="66"/>
      <c r="L222" s="67"/>
      <c r="M222" s="116"/>
    </row>
    <row r="223" s="4" customFormat="1" ht="56.25" spans="1:13">
      <c r="A223" s="44">
        <f>SUM($C$21:C223)</f>
        <v>156</v>
      </c>
      <c r="B223" s="61" t="s">
        <v>900</v>
      </c>
      <c r="C223" s="34">
        <v>1</v>
      </c>
      <c r="D223" s="46" t="s">
        <v>901</v>
      </c>
      <c r="E223" s="46" t="s">
        <v>698</v>
      </c>
      <c r="F223" s="46" t="s">
        <v>333</v>
      </c>
      <c r="G223" s="45" t="s">
        <v>902</v>
      </c>
      <c r="H223" s="44">
        <v>23500</v>
      </c>
      <c r="I223" s="44">
        <v>4000</v>
      </c>
      <c r="J223" s="44" t="s">
        <v>889</v>
      </c>
      <c r="K223" s="44" t="s">
        <v>293</v>
      </c>
      <c r="L223" s="68" t="s">
        <v>903</v>
      </c>
      <c r="M223" s="22"/>
    </row>
    <row r="224" s="4" customFormat="1" ht="37.5" spans="1:15">
      <c r="A224" s="44">
        <f>SUM($C$21:C224)</f>
        <v>157</v>
      </c>
      <c r="B224" s="61" t="s">
        <v>904</v>
      </c>
      <c r="C224" s="34">
        <v>1</v>
      </c>
      <c r="D224" s="46" t="s">
        <v>905</v>
      </c>
      <c r="E224" s="46" t="s">
        <v>289</v>
      </c>
      <c r="F224" s="46" t="s">
        <v>355</v>
      </c>
      <c r="G224" s="45" t="s">
        <v>906</v>
      </c>
      <c r="H224" s="44">
        <v>33506.21</v>
      </c>
      <c r="I224" s="44">
        <v>10000</v>
      </c>
      <c r="J224" s="44" t="s">
        <v>907</v>
      </c>
      <c r="K224" s="44" t="s">
        <v>908</v>
      </c>
      <c r="L224" s="68" t="s">
        <v>909</v>
      </c>
      <c r="M224" s="36"/>
      <c r="N224" s="6"/>
      <c r="O224" s="6"/>
    </row>
    <row r="225" s="10" customFormat="1" ht="162" customHeight="1" spans="1:16">
      <c r="A225" s="44">
        <f>SUM($C$21:C225)</f>
        <v>158</v>
      </c>
      <c r="B225" s="47" t="s">
        <v>910</v>
      </c>
      <c r="C225" s="34">
        <v>1</v>
      </c>
      <c r="D225" s="46" t="s">
        <v>911</v>
      </c>
      <c r="E225" s="46" t="s">
        <v>893</v>
      </c>
      <c r="F225" s="46" t="s">
        <v>549</v>
      </c>
      <c r="G225" s="36" t="s">
        <v>912</v>
      </c>
      <c r="H225" s="44">
        <v>94430</v>
      </c>
      <c r="I225" s="44">
        <v>45000</v>
      </c>
      <c r="J225" s="44" t="s">
        <v>913</v>
      </c>
      <c r="K225" s="44" t="s">
        <v>319</v>
      </c>
      <c r="L225" s="68" t="s">
        <v>914</v>
      </c>
      <c r="M225" s="11"/>
      <c r="N225" s="2"/>
      <c r="O225" s="118"/>
      <c r="P225" s="119"/>
    </row>
    <row r="226" s="10" customFormat="1" ht="56.25" spans="1:13">
      <c r="A226" s="44">
        <f>SUM($C$21:C226)</f>
        <v>159</v>
      </c>
      <c r="B226" s="47" t="s">
        <v>915</v>
      </c>
      <c r="C226" s="34">
        <v>1</v>
      </c>
      <c r="D226" s="46" t="s">
        <v>916</v>
      </c>
      <c r="E226" s="46" t="s">
        <v>339</v>
      </c>
      <c r="F226" s="46" t="s">
        <v>297</v>
      </c>
      <c r="G226" s="36" t="s">
        <v>917</v>
      </c>
      <c r="H226" s="44">
        <v>14607</v>
      </c>
      <c r="I226" s="44">
        <v>7000</v>
      </c>
      <c r="J226" s="44" t="s">
        <v>889</v>
      </c>
      <c r="K226" s="44" t="s">
        <v>319</v>
      </c>
      <c r="L226" s="68" t="s">
        <v>918</v>
      </c>
      <c r="M226" s="116"/>
    </row>
    <row r="227" s="10" customFormat="1" ht="62.25" customHeight="1" spans="1:13">
      <c r="A227" s="44">
        <f>SUM($C$21:C227)</f>
        <v>160</v>
      </c>
      <c r="B227" s="47" t="s">
        <v>919</v>
      </c>
      <c r="C227" s="34">
        <v>1</v>
      </c>
      <c r="D227" s="46" t="s">
        <v>920</v>
      </c>
      <c r="E227" s="46" t="s">
        <v>921</v>
      </c>
      <c r="F227" s="46" t="s">
        <v>355</v>
      </c>
      <c r="G227" s="36" t="s">
        <v>922</v>
      </c>
      <c r="H227" s="44">
        <v>130000</v>
      </c>
      <c r="I227" s="44" t="s">
        <v>364</v>
      </c>
      <c r="J227" s="44" t="s">
        <v>889</v>
      </c>
      <c r="K227" s="44" t="s">
        <v>923</v>
      </c>
      <c r="L227" s="68" t="s">
        <v>264</v>
      </c>
      <c r="M227" s="116"/>
    </row>
    <row r="228" s="10" customFormat="1" spans="1:13">
      <c r="A228" s="44"/>
      <c r="B228" s="35" t="s">
        <v>249</v>
      </c>
      <c r="C228" s="34"/>
      <c r="D228" s="29">
        <f>SUM(C229:C232)</f>
        <v>4</v>
      </c>
      <c r="E228" s="29"/>
      <c r="F228" s="29"/>
      <c r="G228" s="29"/>
      <c r="H228" s="33">
        <f>SUM(H229:H232)</f>
        <v>514830.08</v>
      </c>
      <c r="I228" s="33">
        <f>SUM(I229:I232)</f>
        <v>22500</v>
      </c>
      <c r="J228" s="66"/>
      <c r="K228" s="66"/>
      <c r="L228" s="67"/>
      <c r="M228" s="116"/>
    </row>
    <row r="229" s="2" customFormat="1" ht="56.25" spans="1:15">
      <c r="A229" s="44">
        <f>SUM($C$21:C229)</f>
        <v>161</v>
      </c>
      <c r="B229" s="47" t="s">
        <v>924</v>
      </c>
      <c r="C229" s="34">
        <v>1</v>
      </c>
      <c r="D229" s="46" t="s">
        <v>925</v>
      </c>
      <c r="E229" s="46" t="s">
        <v>926</v>
      </c>
      <c r="F229" s="46" t="s">
        <v>927</v>
      </c>
      <c r="G229" s="36" t="s">
        <v>928</v>
      </c>
      <c r="H229" s="44">
        <v>24200</v>
      </c>
      <c r="I229" s="44">
        <v>3000</v>
      </c>
      <c r="J229" s="44" t="s">
        <v>929</v>
      </c>
      <c r="K229" s="44" t="s">
        <v>352</v>
      </c>
      <c r="L229" s="68" t="s">
        <v>407</v>
      </c>
      <c r="M229" s="116"/>
      <c r="N229" s="10"/>
      <c r="O229" s="10"/>
    </row>
    <row r="230" s="4" customFormat="1" ht="112.5" spans="1:13">
      <c r="A230" s="44">
        <f>SUM($C$21:C230)</f>
        <v>162</v>
      </c>
      <c r="B230" s="61" t="s">
        <v>930</v>
      </c>
      <c r="C230" s="34">
        <v>1</v>
      </c>
      <c r="D230" s="46" t="s">
        <v>931</v>
      </c>
      <c r="E230" s="46" t="s">
        <v>354</v>
      </c>
      <c r="F230" s="46" t="s">
        <v>355</v>
      </c>
      <c r="G230" s="45" t="s">
        <v>932</v>
      </c>
      <c r="H230" s="44">
        <v>43777.33</v>
      </c>
      <c r="I230" s="44">
        <v>1000</v>
      </c>
      <c r="J230" s="44" t="s">
        <v>365</v>
      </c>
      <c r="K230" s="44" t="s">
        <v>933</v>
      </c>
      <c r="L230" s="68" t="s">
        <v>934</v>
      </c>
      <c r="M230" s="36"/>
    </row>
    <row r="231" s="10" customFormat="1" ht="37.5" spans="1:13">
      <c r="A231" s="44">
        <f>SUM($C$21:C231)</f>
        <v>163</v>
      </c>
      <c r="B231" s="47" t="s">
        <v>935</v>
      </c>
      <c r="C231" s="34">
        <v>1</v>
      </c>
      <c r="D231" s="46" t="s">
        <v>289</v>
      </c>
      <c r="E231" s="46" t="s">
        <v>354</v>
      </c>
      <c r="F231" s="46" t="s">
        <v>355</v>
      </c>
      <c r="G231" s="36" t="s">
        <v>936</v>
      </c>
      <c r="H231" s="44">
        <v>440935.75</v>
      </c>
      <c r="I231" s="44">
        <v>16000</v>
      </c>
      <c r="J231" s="44" t="s">
        <v>405</v>
      </c>
      <c r="K231" s="44" t="s">
        <v>937</v>
      </c>
      <c r="L231" s="68" t="s">
        <v>938</v>
      </c>
      <c r="M231" s="116"/>
    </row>
    <row r="232" s="10" customFormat="1" ht="37.5" spans="1:13">
      <c r="A232" s="44">
        <f>SUM($C$21:C232)</f>
        <v>164</v>
      </c>
      <c r="B232" s="47" t="s">
        <v>939</v>
      </c>
      <c r="C232" s="34">
        <v>1</v>
      </c>
      <c r="D232" s="46" t="s">
        <v>940</v>
      </c>
      <c r="E232" s="46" t="s">
        <v>390</v>
      </c>
      <c r="F232" s="46" t="s">
        <v>471</v>
      </c>
      <c r="G232" s="36" t="s">
        <v>941</v>
      </c>
      <c r="H232" s="44">
        <v>5917</v>
      </c>
      <c r="I232" s="44">
        <v>2500</v>
      </c>
      <c r="J232" s="44" t="s">
        <v>942</v>
      </c>
      <c r="K232" s="44" t="s">
        <v>937</v>
      </c>
      <c r="L232" s="68" t="s">
        <v>407</v>
      </c>
      <c r="M232" s="116"/>
    </row>
    <row r="233" s="10" customFormat="1" spans="1:13">
      <c r="A233" s="44"/>
      <c r="B233" s="35" t="s">
        <v>943</v>
      </c>
      <c r="C233" s="34"/>
      <c r="D233" s="29">
        <f t="shared" ref="D233:I233" si="31">SUM(D234,D238)</f>
        <v>10</v>
      </c>
      <c r="E233" s="29"/>
      <c r="F233" s="29"/>
      <c r="G233" s="29"/>
      <c r="H233" s="33">
        <f t="shared" si="31"/>
        <v>248844.47</v>
      </c>
      <c r="I233" s="29">
        <f t="shared" si="31"/>
        <v>61333</v>
      </c>
      <c r="J233" s="66"/>
      <c r="K233" s="66"/>
      <c r="L233" s="67"/>
      <c r="M233" s="116"/>
    </row>
    <row r="234" s="10" customFormat="1" spans="1:13">
      <c r="A234" s="44"/>
      <c r="B234" s="35" t="s">
        <v>247</v>
      </c>
      <c r="C234" s="34"/>
      <c r="D234" s="29">
        <f>SUM(C235:C237)</f>
        <v>3</v>
      </c>
      <c r="E234" s="29"/>
      <c r="F234" s="29"/>
      <c r="G234" s="37"/>
      <c r="H234" s="33">
        <f>SUM(H235:H237)</f>
        <v>41800</v>
      </c>
      <c r="I234" s="33">
        <f>SUM(I235:I237)</f>
        <v>6000</v>
      </c>
      <c r="J234" s="66"/>
      <c r="K234" s="66"/>
      <c r="L234" s="67"/>
      <c r="M234" s="116"/>
    </row>
    <row r="235" s="10" customFormat="1" ht="36.75" customHeight="1" spans="1:13">
      <c r="A235" s="44">
        <f>SUM($C$21:C235)</f>
        <v>165</v>
      </c>
      <c r="B235" s="47" t="s">
        <v>944</v>
      </c>
      <c r="C235" s="112">
        <v>1</v>
      </c>
      <c r="D235" s="60" t="s">
        <v>945</v>
      </c>
      <c r="E235" s="46" t="s">
        <v>946</v>
      </c>
      <c r="F235" s="46" t="s">
        <v>362</v>
      </c>
      <c r="G235" s="47" t="s">
        <v>947</v>
      </c>
      <c r="H235" s="44">
        <v>20000</v>
      </c>
      <c r="I235" s="44">
        <v>2000</v>
      </c>
      <c r="J235" s="46" t="s">
        <v>948</v>
      </c>
      <c r="K235" s="46" t="s">
        <v>949</v>
      </c>
      <c r="L235" s="36" t="s">
        <v>264</v>
      </c>
      <c r="M235" s="116"/>
    </row>
    <row r="236" s="10" customFormat="1" ht="75" spans="1:13">
      <c r="A236" s="44">
        <f>SUM($C$21:C236)</f>
        <v>166</v>
      </c>
      <c r="B236" s="47" t="s">
        <v>950</v>
      </c>
      <c r="C236" s="34">
        <v>1</v>
      </c>
      <c r="D236" s="46" t="s">
        <v>951</v>
      </c>
      <c r="E236" s="46" t="s">
        <v>952</v>
      </c>
      <c r="F236" s="46" t="s">
        <v>362</v>
      </c>
      <c r="G236" s="36" t="s">
        <v>953</v>
      </c>
      <c r="H236" s="44">
        <v>11800</v>
      </c>
      <c r="I236" s="44">
        <v>2000</v>
      </c>
      <c r="J236" s="46" t="s">
        <v>954</v>
      </c>
      <c r="K236" s="46" t="s">
        <v>267</v>
      </c>
      <c r="L236" s="36" t="s">
        <v>955</v>
      </c>
      <c r="M236" s="116"/>
    </row>
    <row r="237" s="10" customFormat="1" ht="37.5" spans="1:13">
      <c r="A237" s="44">
        <f>SUM($C$21:C237)</f>
        <v>167</v>
      </c>
      <c r="B237" s="47" t="s">
        <v>956</v>
      </c>
      <c r="C237" s="34">
        <v>1</v>
      </c>
      <c r="D237" s="46" t="s">
        <v>957</v>
      </c>
      <c r="E237" s="46" t="s">
        <v>698</v>
      </c>
      <c r="F237" s="46" t="s">
        <v>333</v>
      </c>
      <c r="G237" s="36" t="s">
        <v>958</v>
      </c>
      <c r="H237" s="44">
        <v>10000</v>
      </c>
      <c r="I237" s="44">
        <v>2000</v>
      </c>
      <c r="J237" s="44" t="s">
        <v>959</v>
      </c>
      <c r="K237" s="46" t="s">
        <v>949</v>
      </c>
      <c r="L237" s="36" t="s">
        <v>960</v>
      </c>
      <c r="M237" s="116"/>
    </row>
    <row r="238" s="10" customFormat="1" spans="1:13">
      <c r="A238" s="44"/>
      <c r="B238" s="35" t="s">
        <v>248</v>
      </c>
      <c r="C238" s="34"/>
      <c r="D238" s="29">
        <f>SUM(C239:C245)</f>
        <v>7</v>
      </c>
      <c r="E238" s="29"/>
      <c r="F238" s="29"/>
      <c r="G238" s="29"/>
      <c r="H238" s="33">
        <f>SUM(H239:H245)</f>
        <v>207044.47</v>
      </c>
      <c r="I238" s="33">
        <f>SUM(I239:I245)</f>
        <v>55333</v>
      </c>
      <c r="J238" s="66"/>
      <c r="K238" s="66"/>
      <c r="L238" s="67"/>
      <c r="M238" s="116"/>
    </row>
    <row r="239" s="6" customFormat="1" ht="93.75" spans="1:13">
      <c r="A239" s="44">
        <f>SUM($C$21:C239)</f>
        <v>168</v>
      </c>
      <c r="B239" s="61" t="s">
        <v>961</v>
      </c>
      <c r="C239" s="34">
        <v>1</v>
      </c>
      <c r="D239" s="46" t="s">
        <v>962</v>
      </c>
      <c r="E239" s="46" t="s">
        <v>963</v>
      </c>
      <c r="F239" s="46" t="s">
        <v>471</v>
      </c>
      <c r="G239" s="45" t="s">
        <v>964</v>
      </c>
      <c r="H239" s="44">
        <v>71123</v>
      </c>
      <c r="I239" s="44">
        <v>36000</v>
      </c>
      <c r="J239" s="44" t="s">
        <v>965</v>
      </c>
      <c r="K239" s="44" t="s">
        <v>966</v>
      </c>
      <c r="L239" s="68" t="s">
        <v>967</v>
      </c>
      <c r="M239" s="36"/>
    </row>
    <row r="240" s="10" customFormat="1" ht="37.5" spans="1:13">
      <c r="A240" s="44">
        <f>SUM($C$21:C240)</f>
        <v>169</v>
      </c>
      <c r="B240" s="47" t="s">
        <v>968</v>
      </c>
      <c r="C240" s="112">
        <v>1</v>
      </c>
      <c r="D240" s="60" t="s">
        <v>969</v>
      </c>
      <c r="E240" s="46" t="s">
        <v>946</v>
      </c>
      <c r="F240" s="60" t="s">
        <v>355</v>
      </c>
      <c r="G240" s="47" t="s">
        <v>970</v>
      </c>
      <c r="H240" s="44">
        <v>40726.8</v>
      </c>
      <c r="I240" s="44">
        <v>4000</v>
      </c>
      <c r="J240" s="46" t="s">
        <v>948</v>
      </c>
      <c r="K240" s="46" t="s">
        <v>971</v>
      </c>
      <c r="L240" s="36" t="s">
        <v>909</v>
      </c>
      <c r="M240" s="116"/>
    </row>
    <row r="241" s="10" customFormat="1" ht="56.25" spans="1:13">
      <c r="A241" s="44">
        <f>SUM($C$21:C241)</f>
        <v>170</v>
      </c>
      <c r="B241" s="47" t="s">
        <v>972</v>
      </c>
      <c r="C241" s="34">
        <v>1</v>
      </c>
      <c r="D241" s="46" t="s">
        <v>973</v>
      </c>
      <c r="E241" s="46" t="s">
        <v>974</v>
      </c>
      <c r="F241" s="46" t="s">
        <v>975</v>
      </c>
      <c r="G241" s="36" t="s">
        <v>976</v>
      </c>
      <c r="H241" s="44">
        <v>25052</v>
      </c>
      <c r="I241" s="44">
        <v>3320</v>
      </c>
      <c r="J241" s="44" t="s">
        <v>977</v>
      </c>
      <c r="K241" s="44" t="s">
        <v>305</v>
      </c>
      <c r="L241" s="68" t="s">
        <v>978</v>
      </c>
      <c r="M241" s="116"/>
    </row>
    <row r="242" s="10" customFormat="1" ht="93.75" spans="1:13">
      <c r="A242" s="44">
        <f>SUM($C$21:C242)</f>
        <v>171</v>
      </c>
      <c r="B242" s="47" t="s">
        <v>979</v>
      </c>
      <c r="C242" s="34">
        <v>1</v>
      </c>
      <c r="D242" s="46" t="s">
        <v>980</v>
      </c>
      <c r="E242" s="46" t="s">
        <v>980</v>
      </c>
      <c r="F242" s="46" t="s">
        <v>476</v>
      </c>
      <c r="G242" s="36" t="s">
        <v>981</v>
      </c>
      <c r="H242" s="44">
        <v>13890.51</v>
      </c>
      <c r="I242" s="44">
        <v>2000</v>
      </c>
      <c r="J242" s="44" t="s">
        <v>982</v>
      </c>
      <c r="K242" s="44" t="s">
        <v>983</v>
      </c>
      <c r="L242" s="68" t="s">
        <v>978</v>
      </c>
      <c r="M242" s="116"/>
    </row>
    <row r="243" s="2" customFormat="1" ht="112.5" spans="1:15">
      <c r="A243" s="44">
        <f>SUM($C$21:C243)</f>
        <v>172</v>
      </c>
      <c r="B243" s="47" t="s">
        <v>984</v>
      </c>
      <c r="C243" s="34">
        <v>1</v>
      </c>
      <c r="D243" s="46" t="s">
        <v>985</v>
      </c>
      <c r="E243" s="46" t="s">
        <v>952</v>
      </c>
      <c r="F243" s="46" t="s">
        <v>471</v>
      </c>
      <c r="G243" s="36" t="s">
        <v>986</v>
      </c>
      <c r="H243" s="44">
        <v>5005</v>
      </c>
      <c r="I243" s="44">
        <v>4013</v>
      </c>
      <c r="J243" s="46" t="s">
        <v>987</v>
      </c>
      <c r="K243" s="46" t="s">
        <v>988</v>
      </c>
      <c r="L243" s="68" t="s">
        <v>989</v>
      </c>
      <c r="M243" s="116"/>
      <c r="N243" s="10"/>
      <c r="O243" s="10"/>
    </row>
    <row r="244" s="6" customFormat="1" ht="56.25" spans="1:15">
      <c r="A244" s="44">
        <f>SUM($C$21:C244)</f>
        <v>173</v>
      </c>
      <c r="B244" s="61" t="s">
        <v>990</v>
      </c>
      <c r="C244" s="34">
        <v>1</v>
      </c>
      <c r="D244" s="46" t="s">
        <v>991</v>
      </c>
      <c r="E244" s="46" t="s">
        <v>952</v>
      </c>
      <c r="F244" s="46" t="s">
        <v>362</v>
      </c>
      <c r="G244" s="45" t="s">
        <v>992</v>
      </c>
      <c r="H244" s="44">
        <v>30117.16</v>
      </c>
      <c r="I244" s="44">
        <v>5000</v>
      </c>
      <c r="J244" s="44" t="s">
        <v>993</v>
      </c>
      <c r="K244" s="44" t="s">
        <v>326</v>
      </c>
      <c r="L244" s="36" t="s">
        <v>994</v>
      </c>
      <c r="M244" s="36"/>
      <c r="N244" s="4"/>
      <c r="O244" s="4"/>
    </row>
    <row r="245" s="10" customFormat="1" ht="38.25" customHeight="1" spans="1:13">
      <c r="A245" s="44">
        <f>SUM($C$21:C245)</f>
        <v>174</v>
      </c>
      <c r="B245" s="47" t="s">
        <v>995</v>
      </c>
      <c r="C245" s="34">
        <v>1</v>
      </c>
      <c r="D245" s="46" t="s">
        <v>996</v>
      </c>
      <c r="E245" s="46" t="s">
        <v>339</v>
      </c>
      <c r="F245" s="46" t="s">
        <v>297</v>
      </c>
      <c r="G245" s="36" t="s">
        <v>997</v>
      </c>
      <c r="H245" s="44">
        <v>21130</v>
      </c>
      <c r="I245" s="44">
        <v>1000</v>
      </c>
      <c r="J245" s="44" t="s">
        <v>998</v>
      </c>
      <c r="K245" s="44" t="s">
        <v>275</v>
      </c>
      <c r="L245" s="68" t="s">
        <v>999</v>
      </c>
      <c r="M245" s="116"/>
    </row>
    <row r="246" s="10" customFormat="1" spans="1:15">
      <c r="A246" s="44"/>
      <c r="B246" s="35" t="s">
        <v>1000</v>
      </c>
      <c r="C246" s="34"/>
      <c r="D246" s="29">
        <f t="shared" ref="D246:I246" si="32">SUM(D254,D247)</f>
        <v>10</v>
      </c>
      <c r="E246" s="29"/>
      <c r="F246" s="29"/>
      <c r="G246" s="29"/>
      <c r="H246" s="29">
        <f t="shared" si="32"/>
        <v>440389</v>
      </c>
      <c r="I246" s="29">
        <f t="shared" si="32"/>
        <v>46858</v>
      </c>
      <c r="J246" s="66"/>
      <c r="K246" s="66"/>
      <c r="L246" s="67"/>
      <c r="M246" s="120"/>
      <c r="N246" s="2"/>
      <c r="O246" s="2"/>
    </row>
    <row r="247" s="10" customFormat="1" ht="47.25" customHeight="1" spans="1:15">
      <c r="A247" s="44"/>
      <c r="B247" s="35" t="s">
        <v>1001</v>
      </c>
      <c r="C247" s="34"/>
      <c r="D247" s="29">
        <f>SUM(C248:C253)</f>
        <v>6</v>
      </c>
      <c r="E247" s="29"/>
      <c r="F247" s="29"/>
      <c r="G247" s="29"/>
      <c r="H247" s="33">
        <f>SUM(H248:H253)</f>
        <v>349440</v>
      </c>
      <c r="I247" s="33">
        <f>SUM(I248:I253)</f>
        <v>1000</v>
      </c>
      <c r="J247" s="66"/>
      <c r="K247" s="66"/>
      <c r="L247" s="67"/>
      <c r="M247" s="120"/>
      <c r="N247" s="2"/>
      <c r="O247" s="2"/>
    </row>
    <row r="248" s="10" customFormat="1" ht="68.25" customHeight="1" spans="1:15">
      <c r="A248" s="44">
        <f>SUM($C$21:C248)</f>
        <v>175</v>
      </c>
      <c r="B248" s="61" t="s">
        <v>1002</v>
      </c>
      <c r="C248" s="34">
        <v>1</v>
      </c>
      <c r="D248" s="46" t="s">
        <v>289</v>
      </c>
      <c r="E248" s="46" t="s">
        <v>354</v>
      </c>
      <c r="F248" s="46" t="s">
        <v>355</v>
      </c>
      <c r="G248" s="45" t="s">
        <v>1003</v>
      </c>
      <c r="H248" s="44">
        <v>132240</v>
      </c>
      <c r="I248" s="44">
        <v>1000</v>
      </c>
      <c r="J248" s="44" t="s">
        <v>603</v>
      </c>
      <c r="K248" s="44" t="s">
        <v>1004</v>
      </c>
      <c r="L248" s="68" t="s">
        <v>1005</v>
      </c>
      <c r="M248" s="120"/>
      <c r="N248" s="2"/>
      <c r="O248" s="2"/>
    </row>
    <row r="249" s="10" customFormat="1" ht="68.25" customHeight="1" spans="1:15">
      <c r="A249" s="44">
        <f>SUM($C$21:C249)</f>
        <v>176</v>
      </c>
      <c r="B249" s="61" t="s">
        <v>1006</v>
      </c>
      <c r="C249" s="34">
        <v>1</v>
      </c>
      <c r="D249" s="46" t="s">
        <v>1007</v>
      </c>
      <c r="E249" s="46" t="s">
        <v>1008</v>
      </c>
      <c r="F249" s="46" t="s">
        <v>471</v>
      </c>
      <c r="G249" s="45" t="s">
        <v>1009</v>
      </c>
      <c r="H249" s="44">
        <v>100000</v>
      </c>
      <c r="I249" s="44" t="s">
        <v>364</v>
      </c>
      <c r="J249" s="44" t="s">
        <v>603</v>
      </c>
      <c r="K249" s="44" t="s">
        <v>366</v>
      </c>
      <c r="L249" s="65" t="s">
        <v>264</v>
      </c>
      <c r="M249" s="120"/>
      <c r="N249" s="2"/>
      <c r="O249" s="2"/>
    </row>
    <row r="250" s="4" customFormat="1" ht="37.5" spans="1:13">
      <c r="A250" s="44">
        <f>SUM($C$21:C250)</f>
        <v>177</v>
      </c>
      <c r="B250" s="61" t="s">
        <v>1010</v>
      </c>
      <c r="C250" s="34">
        <v>1</v>
      </c>
      <c r="D250" s="46" t="s">
        <v>402</v>
      </c>
      <c r="E250" s="46" t="s">
        <v>1008</v>
      </c>
      <c r="F250" s="46" t="s">
        <v>471</v>
      </c>
      <c r="G250" s="45" t="s">
        <v>1011</v>
      </c>
      <c r="H250" s="44">
        <v>30000</v>
      </c>
      <c r="I250" s="44" t="s">
        <v>364</v>
      </c>
      <c r="J250" s="44" t="s">
        <v>603</v>
      </c>
      <c r="K250" s="44" t="s">
        <v>366</v>
      </c>
      <c r="L250" s="61" t="s">
        <v>264</v>
      </c>
      <c r="M250" s="22"/>
    </row>
    <row r="251" s="4" customFormat="1" ht="56.25" spans="1:13">
      <c r="A251" s="44">
        <f>SUM($C$21:C251)</f>
        <v>178</v>
      </c>
      <c r="B251" s="61" t="s">
        <v>1012</v>
      </c>
      <c r="C251" s="34">
        <v>1</v>
      </c>
      <c r="D251" s="46" t="s">
        <v>1013</v>
      </c>
      <c r="E251" s="46" t="s">
        <v>1014</v>
      </c>
      <c r="F251" s="46" t="s">
        <v>1015</v>
      </c>
      <c r="G251" s="45" t="s">
        <v>1016</v>
      </c>
      <c r="H251" s="44">
        <v>66900</v>
      </c>
      <c r="I251" s="44" t="s">
        <v>364</v>
      </c>
      <c r="J251" s="44" t="s">
        <v>583</v>
      </c>
      <c r="K251" s="44" t="s">
        <v>263</v>
      </c>
      <c r="L251" s="61" t="s">
        <v>264</v>
      </c>
      <c r="M251" s="22"/>
    </row>
    <row r="252" s="4" customFormat="1" ht="37.5" spans="1:13">
      <c r="A252" s="44">
        <f>SUM($C$21:C252)</f>
        <v>179</v>
      </c>
      <c r="B252" s="61" t="s">
        <v>1017</v>
      </c>
      <c r="C252" s="34">
        <v>1</v>
      </c>
      <c r="D252" s="61" t="s">
        <v>402</v>
      </c>
      <c r="E252" s="61" t="s">
        <v>1018</v>
      </c>
      <c r="F252" s="61" t="s">
        <v>362</v>
      </c>
      <c r="G252" s="61" t="s">
        <v>1019</v>
      </c>
      <c r="H252" s="44">
        <v>20300</v>
      </c>
      <c r="I252" s="44" t="s">
        <v>364</v>
      </c>
      <c r="J252" s="44" t="s">
        <v>583</v>
      </c>
      <c r="K252" s="44" t="s">
        <v>1020</v>
      </c>
      <c r="L252" s="61" t="s">
        <v>264</v>
      </c>
      <c r="M252" s="22"/>
    </row>
    <row r="253" s="10" customFormat="1" ht="58.5" customHeight="1" spans="1:15">
      <c r="A253" s="44">
        <f>SUM($C$21:C253)</f>
        <v>180</v>
      </c>
      <c r="B253" s="61" t="s">
        <v>1021</v>
      </c>
      <c r="C253" s="34">
        <v>1</v>
      </c>
      <c r="D253" s="60" t="s">
        <v>289</v>
      </c>
      <c r="E253" s="60" t="s">
        <v>1022</v>
      </c>
      <c r="F253" s="61" t="s">
        <v>355</v>
      </c>
      <c r="G253" s="61" t="s">
        <v>1023</v>
      </c>
      <c r="H253" s="60" t="s">
        <v>364</v>
      </c>
      <c r="I253" s="60" t="s">
        <v>364</v>
      </c>
      <c r="J253" s="60" t="s">
        <v>364</v>
      </c>
      <c r="K253" s="64" t="s">
        <v>366</v>
      </c>
      <c r="L253" s="65" t="s">
        <v>264</v>
      </c>
      <c r="M253" s="120"/>
      <c r="N253" s="2"/>
      <c r="O253" s="2"/>
    </row>
    <row r="254" s="10" customFormat="1" spans="1:13">
      <c r="A254" s="44"/>
      <c r="B254" s="35" t="s">
        <v>249</v>
      </c>
      <c r="C254" s="34"/>
      <c r="D254" s="29">
        <f>SUM(C255:C258)</f>
        <v>4</v>
      </c>
      <c r="E254" s="29"/>
      <c r="F254" s="29"/>
      <c r="G254" s="37"/>
      <c r="H254" s="33">
        <f>SUM(H255:H258)</f>
        <v>90949</v>
      </c>
      <c r="I254" s="33">
        <f>SUM(I255:I258)</f>
        <v>45858</v>
      </c>
      <c r="J254" s="66"/>
      <c r="K254" s="66"/>
      <c r="L254" s="67"/>
      <c r="M254" s="116"/>
    </row>
    <row r="255" s="6" customFormat="1" ht="37.5" spans="1:14">
      <c r="A255" s="44">
        <f>SUM($C$21:C255)</f>
        <v>181</v>
      </c>
      <c r="B255" s="61" t="s">
        <v>1024</v>
      </c>
      <c r="C255" s="34">
        <v>1</v>
      </c>
      <c r="D255" s="46" t="s">
        <v>470</v>
      </c>
      <c r="E255" s="46" t="s">
        <v>563</v>
      </c>
      <c r="F255" s="46" t="s">
        <v>471</v>
      </c>
      <c r="G255" s="45" t="s">
        <v>1025</v>
      </c>
      <c r="H255" s="44">
        <v>18529</v>
      </c>
      <c r="I255" s="44">
        <v>8529</v>
      </c>
      <c r="J255" s="44" t="s">
        <v>381</v>
      </c>
      <c r="K255" s="44" t="s">
        <v>1026</v>
      </c>
      <c r="L255" s="68" t="s">
        <v>1027</v>
      </c>
      <c r="M255" s="36"/>
      <c r="N255" s="4"/>
    </row>
    <row r="256" s="4" customFormat="1" ht="37.5" spans="1:18">
      <c r="A256" s="44">
        <f>SUM($C$21:C256)</f>
        <v>182</v>
      </c>
      <c r="B256" s="61" t="s">
        <v>1028</v>
      </c>
      <c r="C256" s="34">
        <v>1</v>
      </c>
      <c r="D256" s="46" t="s">
        <v>402</v>
      </c>
      <c r="E256" s="46" t="s">
        <v>563</v>
      </c>
      <c r="F256" s="46" t="s">
        <v>471</v>
      </c>
      <c r="G256" s="45" t="s">
        <v>1023</v>
      </c>
      <c r="H256" s="44">
        <v>45329</v>
      </c>
      <c r="I256" s="46">
        <v>30329</v>
      </c>
      <c r="J256" s="44" t="s">
        <v>1029</v>
      </c>
      <c r="K256" s="44" t="s">
        <v>1030</v>
      </c>
      <c r="L256" s="36" t="s">
        <v>1027</v>
      </c>
      <c r="M256" s="36"/>
      <c r="N256" s="6"/>
      <c r="O256" s="6"/>
      <c r="P256" s="6"/>
      <c r="Q256" s="6"/>
      <c r="R256" s="6"/>
    </row>
    <row r="257" s="10" customFormat="1" ht="56.25" spans="1:15">
      <c r="A257" s="44">
        <f>SUM($C$21:C257)</f>
        <v>183</v>
      </c>
      <c r="B257" s="47" t="s">
        <v>1031</v>
      </c>
      <c r="C257" s="34">
        <v>1</v>
      </c>
      <c r="D257" s="46" t="s">
        <v>1032</v>
      </c>
      <c r="E257" s="46" t="s">
        <v>1033</v>
      </c>
      <c r="F257" s="46" t="s">
        <v>476</v>
      </c>
      <c r="G257" s="36" t="s">
        <v>1034</v>
      </c>
      <c r="H257" s="44">
        <v>7000</v>
      </c>
      <c r="I257" s="44">
        <v>1000</v>
      </c>
      <c r="J257" s="44" t="s">
        <v>1035</v>
      </c>
      <c r="K257" s="44" t="s">
        <v>651</v>
      </c>
      <c r="L257" s="36" t="s">
        <v>1036</v>
      </c>
      <c r="M257" s="120"/>
      <c r="N257" s="2"/>
      <c r="O257" s="2"/>
    </row>
    <row r="258" s="10" customFormat="1" ht="56.25" spans="1:15">
      <c r="A258" s="44">
        <f>SUM($C$21:C258)</f>
        <v>184</v>
      </c>
      <c r="B258" s="47" t="s">
        <v>1037</v>
      </c>
      <c r="C258" s="34">
        <v>1</v>
      </c>
      <c r="D258" s="46" t="s">
        <v>307</v>
      </c>
      <c r="E258" s="46" t="s">
        <v>315</v>
      </c>
      <c r="F258" s="46" t="s">
        <v>316</v>
      </c>
      <c r="G258" s="36" t="s">
        <v>1038</v>
      </c>
      <c r="H258" s="44">
        <v>20091</v>
      </c>
      <c r="I258" s="44">
        <v>6000</v>
      </c>
      <c r="J258" s="44" t="s">
        <v>1039</v>
      </c>
      <c r="K258" s="44" t="s">
        <v>352</v>
      </c>
      <c r="L258" s="68" t="s">
        <v>1040</v>
      </c>
      <c r="M258" s="120"/>
      <c r="N258" s="2"/>
      <c r="O258" s="2"/>
    </row>
    <row r="259" s="10" customFormat="1" spans="1:13">
      <c r="A259" s="44"/>
      <c r="B259" s="35" t="s">
        <v>1041</v>
      </c>
      <c r="C259" s="34"/>
      <c r="D259" s="29">
        <f t="shared" ref="D259:I259" si="33">SUM(D262,D265,D260)</f>
        <v>5</v>
      </c>
      <c r="E259" s="29"/>
      <c r="F259" s="29"/>
      <c r="G259" s="29"/>
      <c r="H259" s="33">
        <f t="shared" si="33"/>
        <v>84024.73</v>
      </c>
      <c r="I259" s="33">
        <f t="shared" si="33"/>
        <v>21000</v>
      </c>
      <c r="J259" s="66"/>
      <c r="K259" s="66"/>
      <c r="L259" s="67"/>
      <c r="M259" s="116"/>
    </row>
    <row r="260" s="10" customFormat="1" spans="1:13">
      <c r="A260" s="44"/>
      <c r="B260" s="35" t="s">
        <v>1001</v>
      </c>
      <c r="C260" s="34"/>
      <c r="D260" s="29">
        <f>SUM(C261)</f>
        <v>1</v>
      </c>
      <c r="E260" s="29"/>
      <c r="F260" s="29"/>
      <c r="G260" s="29"/>
      <c r="H260" s="33" t="str">
        <f>H261</f>
        <v>待定</v>
      </c>
      <c r="I260" s="33" t="str">
        <f>I261</f>
        <v>待定</v>
      </c>
      <c r="J260" s="66"/>
      <c r="K260" s="66"/>
      <c r="L260" s="67"/>
      <c r="M260" s="116"/>
    </row>
    <row r="261" s="10" customFormat="1" ht="37.5" spans="1:13">
      <c r="A261" s="44">
        <f>SUM($C$21:C261)</f>
        <v>185</v>
      </c>
      <c r="B261" s="47" t="s">
        <v>1042</v>
      </c>
      <c r="C261" s="34">
        <v>1</v>
      </c>
      <c r="D261" s="46" t="s">
        <v>402</v>
      </c>
      <c r="E261" s="46" t="s">
        <v>1043</v>
      </c>
      <c r="F261" s="44" t="s">
        <v>364</v>
      </c>
      <c r="G261" s="36" t="s">
        <v>1044</v>
      </c>
      <c r="H261" s="44" t="s">
        <v>364</v>
      </c>
      <c r="I261" s="44" t="s">
        <v>364</v>
      </c>
      <c r="J261" s="44" t="s">
        <v>683</v>
      </c>
      <c r="K261" s="64" t="s">
        <v>366</v>
      </c>
      <c r="L261" s="58" t="s">
        <v>264</v>
      </c>
      <c r="M261" s="116"/>
    </row>
    <row r="262" s="10" customFormat="1" spans="1:13">
      <c r="A262" s="44"/>
      <c r="B262" s="35" t="s">
        <v>248</v>
      </c>
      <c r="C262" s="34"/>
      <c r="D262" s="29">
        <f>SUM(C263:C264)</f>
        <v>2</v>
      </c>
      <c r="E262" s="29"/>
      <c r="F262" s="29"/>
      <c r="G262" s="37"/>
      <c r="H262" s="33">
        <f>SUM(H263:H264)</f>
        <v>58024.73</v>
      </c>
      <c r="I262" s="33">
        <f>SUM(I263:I264)</f>
        <v>14000</v>
      </c>
      <c r="J262" s="66"/>
      <c r="K262" s="67"/>
      <c r="L262" s="67"/>
      <c r="M262" s="116"/>
    </row>
    <row r="263" s="6" customFormat="1" ht="37.5" spans="1:13">
      <c r="A263" s="44">
        <f>SUM($C$21:C263)</f>
        <v>186</v>
      </c>
      <c r="B263" s="45" t="s">
        <v>1045</v>
      </c>
      <c r="C263" s="34">
        <v>1</v>
      </c>
      <c r="D263" s="46" t="s">
        <v>1043</v>
      </c>
      <c r="E263" s="46" t="s">
        <v>1043</v>
      </c>
      <c r="F263" s="46" t="s">
        <v>471</v>
      </c>
      <c r="G263" s="45" t="s">
        <v>1046</v>
      </c>
      <c r="H263" s="44">
        <v>5206.73</v>
      </c>
      <c r="I263" s="44">
        <v>2000</v>
      </c>
      <c r="J263" s="44" t="s">
        <v>1047</v>
      </c>
      <c r="K263" s="68" t="s">
        <v>305</v>
      </c>
      <c r="L263" s="123" t="s">
        <v>1048</v>
      </c>
      <c r="M263" s="36"/>
    </row>
    <row r="264" s="10" customFormat="1" ht="56.25" spans="1:13">
      <c r="A264" s="44">
        <f>SUM($C$21:C264)</f>
        <v>187</v>
      </c>
      <c r="B264" s="47" t="s">
        <v>1049</v>
      </c>
      <c r="C264" s="34">
        <v>1</v>
      </c>
      <c r="D264" s="46" t="s">
        <v>470</v>
      </c>
      <c r="E264" s="46" t="s">
        <v>1043</v>
      </c>
      <c r="F264" s="46" t="s">
        <v>476</v>
      </c>
      <c r="G264" s="36" t="s">
        <v>1050</v>
      </c>
      <c r="H264" s="44">
        <v>52818</v>
      </c>
      <c r="I264" s="124">
        <v>12000</v>
      </c>
      <c r="J264" s="44" t="s">
        <v>1051</v>
      </c>
      <c r="K264" s="68" t="s">
        <v>1052</v>
      </c>
      <c r="L264" s="36" t="s">
        <v>1053</v>
      </c>
      <c r="M264" s="116"/>
    </row>
    <row r="265" s="10" customFormat="1" spans="1:13">
      <c r="A265" s="44"/>
      <c r="B265" s="35" t="s">
        <v>249</v>
      </c>
      <c r="C265" s="34"/>
      <c r="D265" s="29">
        <f>SUM(C266:C267)</f>
        <v>2</v>
      </c>
      <c r="E265" s="29"/>
      <c r="F265" s="29"/>
      <c r="G265" s="37"/>
      <c r="H265" s="33">
        <f>SUM(H266:H267)</f>
        <v>26000</v>
      </c>
      <c r="I265" s="33">
        <f>SUM(I266:I267)</f>
        <v>7000</v>
      </c>
      <c r="J265" s="66"/>
      <c r="K265" s="67"/>
      <c r="L265" s="67"/>
      <c r="M265" s="116"/>
    </row>
    <row r="266" s="6" customFormat="1" ht="37.5" spans="1:13">
      <c r="A266" s="44">
        <f>SUM($C$21:C266)</f>
        <v>188</v>
      </c>
      <c r="B266" s="61" t="s">
        <v>1054</v>
      </c>
      <c r="C266" s="34">
        <v>1</v>
      </c>
      <c r="D266" s="46" t="s">
        <v>402</v>
      </c>
      <c r="E266" s="46" t="s">
        <v>1043</v>
      </c>
      <c r="F266" s="46" t="s">
        <v>471</v>
      </c>
      <c r="G266" s="45" t="s">
        <v>1055</v>
      </c>
      <c r="H266" s="46">
        <v>18000</v>
      </c>
      <c r="I266" s="44">
        <v>5000</v>
      </c>
      <c r="J266" s="44" t="s">
        <v>683</v>
      </c>
      <c r="K266" s="44" t="s">
        <v>648</v>
      </c>
      <c r="L266" s="123" t="s">
        <v>1048</v>
      </c>
      <c r="M266" s="36" t="s">
        <v>1056</v>
      </c>
    </row>
    <row r="267" s="10" customFormat="1" ht="56.25" spans="1:20">
      <c r="A267" s="44">
        <f>SUM($C$21:C267)</f>
        <v>189</v>
      </c>
      <c r="B267" s="47" t="s">
        <v>1057</v>
      </c>
      <c r="C267" s="34">
        <v>1</v>
      </c>
      <c r="D267" s="46" t="s">
        <v>402</v>
      </c>
      <c r="E267" s="46" t="s">
        <v>1043</v>
      </c>
      <c r="F267" s="46" t="s">
        <v>471</v>
      </c>
      <c r="G267" s="36" t="s">
        <v>1058</v>
      </c>
      <c r="H267" s="44">
        <v>8000</v>
      </c>
      <c r="I267" s="44">
        <v>2000</v>
      </c>
      <c r="J267" s="44" t="s">
        <v>1051</v>
      </c>
      <c r="K267" s="68" t="s">
        <v>1059</v>
      </c>
      <c r="L267" s="68" t="s">
        <v>407</v>
      </c>
      <c r="M267" s="116"/>
      <c r="T267" s="10" t="s">
        <v>471</v>
      </c>
    </row>
    <row r="268" s="6" customFormat="1" spans="1:15">
      <c r="A268" s="44"/>
      <c r="B268" s="121" t="s">
        <v>1060</v>
      </c>
      <c r="C268" s="34"/>
      <c r="D268" s="87">
        <f t="shared" ref="D268:I268" si="34">SUM(D315,D269)</f>
        <v>54</v>
      </c>
      <c r="E268" s="87"/>
      <c r="F268" s="87"/>
      <c r="G268" s="87"/>
      <c r="H268" s="88">
        <f t="shared" si="34"/>
        <v>4674243.94</v>
      </c>
      <c r="I268" s="87">
        <f t="shared" si="34"/>
        <v>561480</v>
      </c>
      <c r="J268" s="88"/>
      <c r="K268" s="88"/>
      <c r="L268" s="102"/>
      <c r="M268" s="22"/>
      <c r="N268" s="4"/>
      <c r="O268" s="4"/>
    </row>
    <row r="269" s="6" customFormat="1" spans="1:15">
      <c r="A269" s="44"/>
      <c r="B269" s="121" t="s">
        <v>1061</v>
      </c>
      <c r="C269" s="34"/>
      <c r="D269" s="29">
        <f t="shared" ref="D269:I269" si="35">SUM(D270,D289,D298)</f>
        <v>35</v>
      </c>
      <c r="E269" s="29"/>
      <c r="F269" s="29"/>
      <c r="G269" s="29"/>
      <c r="H269" s="33">
        <f t="shared" si="35"/>
        <v>3647685.68</v>
      </c>
      <c r="I269" s="29">
        <f t="shared" si="35"/>
        <v>362400</v>
      </c>
      <c r="J269" s="88"/>
      <c r="K269" s="88"/>
      <c r="L269" s="102"/>
      <c r="M269" s="36"/>
      <c r="N269" s="4"/>
      <c r="O269" s="4"/>
    </row>
    <row r="270" s="6" customFormat="1" spans="1:15">
      <c r="A270" s="44"/>
      <c r="B270" s="121" t="s">
        <v>1062</v>
      </c>
      <c r="C270" s="34"/>
      <c r="D270" s="29">
        <f t="shared" ref="D270:I270" si="36">SUM(D271,D275,D286)</f>
        <v>15</v>
      </c>
      <c r="E270" s="29"/>
      <c r="F270" s="29"/>
      <c r="G270" s="29"/>
      <c r="H270" s="33">
        <f t="shared" si="36"/>
        <v>436729.88</v>
      </c>
      <c r="I270" s="29">
        <f t="shared" si="36"/>
        <v>60000</v>
      </c>
      <c r="J270" s="88"/>
      <c r="K270" s="88"/>
      <c r="L270" s="102"/>
      <c r="M270" s="36"/>
      <c r="N270" s="4"/>
      <c r="O270" s="4"/>
    </row>
    <row r="271" s="4" customFormat="1" spans="1:13">
      <c r="A271" s="44"/>
      <c r="B271" s="121" t="s">
        <v>247</v>
      </c>
      <c r="C271" s="34"/>
      <c r="D271" s="29">
        <f>SUM(C272:C274)</f>
        <v>3</v>
      </c>
      <c r="E271" s="29"/>
      <c r="F271" s="29"/>
      <c r="G271" s="48"/>
      <c r="H271" s="33">
        <f>SUM(H272:H274)</f>
        <v>47434.33</v>
      </c>
      <c r="I271" s="33">
        <f>SUM(I272:I274)</f>
        <v>12000</v>
      </c>
      <c r="J271" s="66"/>
      <c r="K271" s="66"/>
      <c r="L271" s="67"/>
      <c r="M271" s="36"/>
    </row>
    <row r="272" s="6" customFormat="1" ht="56.25" spans="1:14">
      <c r="A272" s="44">
        <f>SUM($C$21:C272)</f>
        <v>190</v>
      </c>
      <c r="B272" s="61" t="s">
        <v>1063</v>
      </c>
      <c r="C272" s="34">
        <v>1</v>
      </c>
      <c r="D272" s="46" t="s">
        <v>360</v>
      </c>
      <c r="E272" s="46" t="s">
        <v>396</v>
      </c>
      <c r="F272" s="44" t="s">
        <v>441</v>
      </c>
      <c r="G272" s="45" t="s">
        <v>1064</v>
      </c>
      <c r="H272" s="44">
        <v>11740</v>
      </c>
      <c r="I272" s="44">
        <v>1000</v>
      </c>
      <c r="J272" s="44" t="s">
        <v>657</v>
      </c>
      <c r="K272" s="46" t="s">
        <v>305</v>
      </c>
      <c r="L272" s="36" t="s">
        <v>1065</v>
      </c>
      <c r="M272" s="36"/>
      <c r="N272" s="4"/>
    </row>
    <row r="273" s="6" customFormat="1" ht="56.25" spans="1:14">
      <c r="A273" s="44">
        <f>SUM($C$21:C273)</f>
        <v>191</v>
      </c>
      <c r="B273" s="61" t="s">
        <v>1066</v>
      </c>
      <c r="C273" s="34">
        <v>1</v>
      </c>
      <c r="D273" s="46" t="s">
        <v>360</v>
      </c>
      <c r="E273" s="46" t="s">
        <v>396</v>
      </c>
      <c r="F273" s="44" t="s">
        <v>441</v>
      </c>
      <c r="G273" s="45" t="s">
        <v>1067</v>
      </c>
      <c r="H273" s="44">
        <v>12694.33</v>
      </c>
      <c r="I273" s="44">
        <v>1000</v>
      </c>
      <c r="J273" s="44" t="s">
        <v>657</v>
      </c>
      <c r="K273" s="46" t="s">
        <v>305</v>
      </c>
      <c r="L273" s="36" t="s">
        <v>1065</v>
      </c>
      <c r="M273" s="36"/>
      <c r="N273" s="4"/>
    </row>
    <row r="274" s="11" customFormat="1" ht="56.25" spans="1:13">
      <c r="A274" s="44">
        <f>SUM($C$21:C274)</f>
        <v>192</v>
      </c>
      <c r="B274" s="47" t="s">
        <v>1068</v>
      </c>
      <c r="C274" s="34">
        <v>1</v>
      </c>
      <c r="D274" s="46" t="s">
        <v>1069</v>
      </c>
      <c r="E274" s="46" t="s">
        <v>396</v>
      </c>
      <c r="F274" s="44" t="s">
        <v>441</v>
      </c>
      <c r="G274" s="45" t="s">
        <v>1070</v>
      </c>
      <c r="H274" s="44">
        <v>23000</v>
      </c>
      <c r="I274" s="44">
        <v>10000</v>
      </c>
      <c r="J274" s="44" t="s">
        <v>657</v>
      </c>
      <c r="K274" s="44" t="s">
        <v>1071</v>
      </c>
      <c r="L274" s="68" t="s">
        <v>1072</v>
      </c>
      <c r="M274" s="36"/>
    </row>
    <row r="275" s="6" customFormat="1" spans="1:13">
      <c r="A275" s="44"/>
      <c r="B275" s="121" t="s">
        <v>248</v>
      </c>
      <c r="C275" s="34"/>
      <c r="D275" s="29">
        <f>SUM(C276:C285)</f>
        <v>10</v>
      </c>
      <c r="E275" s="29"/>
      <c r="F275" s="29"/>
      <c r="G275" s="48"/>
      <c r="H275" s="33">
        <f>SUM(H276:H285)</f>
        <v>370295.55</v>
      </c>
      <c r="I275" s="33">
        <f>SUM(I276:I285)</f>
        <v>44000</v>
      </c>
      <c r="J275" s="66"/>
      <c r="K275" s="66"/>
      <c r="L275" s="67"/>
      <c r="M275" s="36"/>
    </row>
    <row r="276" s="6" customFormat="1" ht="56.25" spans="1:13">
      <c r="A276" s="44">
        <f>SUM($C$21:C276)</f>
        <v>193</v>
      </c>
      <c r="B276" s="61" t="s">
        <v>1073</v>
      </c>
      <c r="C276" s="34">
        <v>1</v>
      </c>
      <c r="D276" s="46" t="s">
        <v>360</v>
      </c>
      <c r="E276" s="46" t="s">
        <v>396</v>
      </c>
      <c r="F276" s="44" t="s">
        <v>441</v>
      </c>
      <c r="G276" s="45" t="s">
        <v>1074</v>
      </c>
      <c r="H276" s="44">
        <v>11000</v>
      </c>
      <c r="I276" s="44">
        <v>3000</v>
      </c>
      <c r="J276" s="44" t="s">
        <v>1075</v>
      </c>
      <c r="K276" s="44" t="s">
        <v>335</v>
      </c>
      <c r="L276" s="36" t="s">
        <v>978</v>
      </c>
      <c r="M276" s="36"/>
    </row>
    <row r="277" s="11" customFormat="1" ht="37.5" spans="1:13">
      <c r="A277" s="44">
        <f>SUM($C$21:C277)</f>
        <v>194</v>
      </c>
      <c r="B277" s="47" t="s">
        <v>1076</v>
      </c>
      <c r="C277" s="34">
        <v>1</v>
      </c>
      <c r="D277" s="46" t="s">
        <v>360</v>
      </c>
      <c r="E277" s="46" t="s">
        <v>396</v>
      </c>
      <c r="F277" s="44" t="s">
        <v>441</v>
      </c>
      <c r="G277" s="45" t="s">
        <v>1077</v>
      </c>
      <c r="H277" s="44">
        <v>14528</v>
      </c>
      <c r="I277" s="44">
        <v>2000</v>
      </c>
      <c r="J277" s="44" t="s">
        <v>509</v>
      </c>
      <c r="K277" s="44" t="s">
        <v>326</v>
      </c>
      <c r="L277" s="68" t="s">
        <v>1078</v>
      </c>
      <c r="M277" s="36"/>
    </row>
    <row r="278" s="4" customFormat="1" ht="56.25" spans="1:13">
      <c r="A278" s="44">
        <f>SUM($C$21:C278)</f>
        <v>195</v>
      </c>
      <c r="B278" s="61" t="s">
        <v>1079</v>
      </c>
      <c r="C278" s="34">
        <v>1</v>
      </c>
      <c r="D278" s="44" t="s">
        <v>1080</v>
      </c>
      <c r="E278" s="46" t="s">
        <v>396</v>
      </c>
      <c r="F278" s="44" t="s">
        <v>441</v>
      </c>
      <c r="G278" s="58" t="s">
        <v>1081</v>
      </c>
      <c r="H278" s="44">
        <v>14800</v>
      </c>
      <c r="I278" s="44">
        <v>5000</v>
      </c>
      <c r="J278" s="44" t="s">
        <v>657</v>
      </c>
      <c r="K278" s="44" t="s">
        <v>1082</v>
      </c>
      <c r="L278" s="68" t="s">
        <v>1083</v>
      </c>
      <c r="M278" s="36" t="s">
        <v>1084</v>
      </c>
    </row>
    <row r="279" s="6" customFormat="1" ht="56.25" spans="1:14">
      <c r="A279" s="44">
        <f>SUM($C$21:C279)</f>
        <v>196</v>
      </c>
      <c r="B279" s="61" t="s">
        <v>1085</v>
      </c>
      <c r="C279" s="34">
        <v>1</v>
      </c>
      <c r="D279" s="46" t="s">
        <v>360</v>
      </c>
      <c r="E279" s="46" t="s">
        <v>396</v>
      </c>
      <c r="F279" s="44" t="s">
        <v>441</v>
      </c>
      <c r="G279" s="45" t="s">
        <v>1086</v>
      </c>
      <c r="H279" s="44">
        <v>26789</v>
      </c>
      <c r="I279" s="44">
        <v>1000</v>
      </c>
      <c r="J279" s="44" t="s">
        <v>657</v>
      </c>
      <c r="K279" s="46" t="s">
        <v>305</v>
      </c>
      <c r="L279" s="36" t="s">
        <v>1065</v>
      </c>
      <c r="M279" s="36"/>
      <c r="N279" s="4"/>
    </row>
    <row r="280" s="6" customFormat="1" ht="56.25" spans="1:14">
      <c r="A280" s="44">
        <f>SUM($C$21:C280)</f>
        <v>197</v>
      </c>
      <c r="B280" s="61" t="s">
        <v>1087</v>
      </c>
      <c r="C280" s="34">
        <v>1</v>
      </c>
      <c r="D280" s="46" t="s">
        <v>360</v>
      </c>
      <c r="E280" s="46" t="s">
        <v>396</v>
      </c>
      <c r="F280" s="46" t="s">
        <v>476</v>
      </c>
      <c r="G280" s="45" t="s">
        <v>1088</v>
      </c>
      <c r="H280" s="44">
        <v>38736</v>
      </c>
      <c r="I280" s="44">
        <v>2000</v>
      </c>
      <c r="J280" s="44" t="s">
        <v>657</v>
      </c>
      <c r="K280" s="46" t="s">
        <v>305</v>
      </c>
      <c r="L280" s="36" t="s">
        <v>1065</v>
      </c>
      <c r="M280" s="36"/>
      <c r="N280" s="4"/>
    </row>
    <row r="281" s="6" customFormat="1" ht="56.25" spans="1:14">
      <c r="A281" s="44">
        <f>SUM($C$21:C281)</f>
        <v>198</v>
      </c>
      <c r="B281" s="61" t="s">
        <v>1089</v>
      </c>
      <c r="C281" s="34">
        <v>1</v>
      </c>
      <c r="D281" s="46" t="s">
        <v>360</v>
      </c>
      <c r="E281" s="46" t="s">
        <v>396</v>
      </c>
      <c r="F281" s="46" t="s">
        <v>362</v>
      </c>
      <c r="G281" s="45" t="s">
        <v>1090</v>
      </c>
      <c r="H281" s="44">
        <v>26293</v>
      </c>
      <c r="I281" s="44">
        <v>1000</v>
      </c>
      <c r="J281" s="44" t="s">
        <v>657</v>
      </c>
      <c r="K281" s="46" t="s">
        <v>305</v>
      </c>
      <c r="L281" s="36" t="s">
        <v>1065</v>
      </c>
      <c r="M281" s="36"/>
      <c r="N281" s="4"/>
    </row>
    <row r="282" s="6" customFormat="1" ht="56.25" spans="1:14">
      <c r="A282" s="44">
        <f>SUM($C$21:C282)</f>
        <v>199</v>
      </c>
      <c r="B282" s="61" t="s">
        <v>1091</v>
      </c>
      <c r="C282" s="34">
        <v>1</v>
      </c>
      <c r="D282" s="46" t="s">
        <v>360</v>
      </c>
      <c r="E282" s="46" t="s">
        <v>396</v>
      </c>
      <c r="F282" s="44" t="s">
        <v>441</v>
      </c>
      <c r="G282" s="45" t="s">
        <v>1092</v>
      </c>
      <c r="H282" s="44">
        <v>37200.55</v>
      </c>
      <c r="I282" s="44">
        <v>2000</v>
      </c>
      <c r="J282" s="44" t="s">
        <v>657</v>
      </c>
      <c r="K282" s="46" t="s">
        <v>305</v>
      </c>
      <c r="L282" s="36" t="s">
        <v>1065</v>
      </c>
      <c r="M282" s="36"/>
      <c r="N282" s="4"/>
    </row>
    <row r="283" s="6" customFormat="1" ht="56.25" spans="1:14">
      <c r="A283" s="44">
        <f>SUM($C$21:C283)</f>
        <v>200</v>
      </c>
      <c r="B283" s="61" t="s">
        <v>1093</v>
      </c>
      <c r="C283" s="34">
        <v>1</v>
      </c>
      <c r="D283" s="46" t="s">
        <v>360</v>
      </c>
      <c r="E283" s="46" t="s">
        <v>396</v>
      </c>
      <c r="F283" s="44" t="s">
        <v>441</v>
      </c>
      <c r="G283" s="45" t="s">
        <v>1094</v>
      </c>
      <c r="H283" s="44">
        <v>14749</v>
      </c>
      <c r="I283" s="44">
        <v>2000</v>
      </c>
      <c r="J283" s="44" t="s">
        <v>657</v>
      </c>
      <c r="K283" s="46" t="s">
        <v>701</v>
      </c>
      <c r="L283" s="36" t="s">
        <v>1065</v>
      </c>
      <c r="M283" s="36"/>
      <c r="N283" s="4"/>
    </row>
    <row r="284" s="6" customFormat="1" ht="56.25" spans="1:15">
      <c r="A284" s="44">
        <f>SUM($C$21:C284)</f>
        <v>201</v>
      </c>
      <c r="B284" s="61" t="s">
        <v>1095</v>
      </c>
      <c r="C284" s="34">
        <v>1</v>
      </c>
      <c r="D284" s="46" t="s">
        <v>1096</v>
      </c>
      <c r="E284" s="46" t="s">
        <v>396</v>
      </c>
      <c r="F284" s="46" t="s">
        <v>362</v>
      </c>
      <c r="G284" s="45" t="s">
        <v>1097</v>
      </c>
      <c r="H284" s="44">
        <v>150000</v>
      </c>
      <c r="I284" s="44">
        <v>15000</v>
      </c>
      <c r="J284" s="44" t="s">
        <v>657</v>
      </c>
      <c r="K284" s="44" t="s">
        <v>1098</v>
      </c>
      <c r="L284" s="68" t="s">
        <v>978</v>
      </c>
      <c r="M284" s="36"/>
      <c r="N284" s="4"/>
      <c r="O284" s="4"/>
    </row>
    <row r="285" s="4" customFormat="1" ht="56.25" spans="1:15">
      <c r="A285" s="44">
        <f>SUM($C$21:C285)</f>
        <v>202</v>
      </c>
      <c r="B285" s="61" t="s">
        <v>1099</v>
      </c>
      <c r="C285" s="34">
        <v>1</v>
      </c>
      <c r="D285" s="46" t="s">
        <v>1096</v>
      </c>
      <c r="E285" s="46" t="s">
        <v>396</v>
      </c>
      <c r="F285" s="46" t="s">
        <v>441</v>
      </c>
      <c r="G285" s="45" t="s">
        <v>1100</v>
      </c>
      <c r="H285" s="44">
        <v>36200</v>
      </c>
      <c r="I285" s="44">
        <v>11000</v>
      </c>
      <c r="J285" s="44" t="s">
        <v>657</v>
      </c>
      <c r="K285" s="44" t="s">
        <v>1101</v>
      </c>
      <c r="L285" s="68" t="s">
        <v>1102</v>
      </c>
      <c r="M285" s="36"/>
      <c r="N285" s="6"/>
      <c r="O285" s="6"/>
    </row>
    <row r="286" s="4" customFormat="1" spans="1:15">
      <c r="A286" s="44"/>
      <c r="B286" s="121" t="s">
        <v>249</v>
      </c>
      <c r="C286" s="34"/>
      <c r="D286" s="29">
        <f>SUM(C287:C288)</f>
        <v>2</v>
      </c>
      <c r="E286" s="29"/>
      <c r="F286" s="29"/>
      <c r="G286" s="48"/>
      <c r="H286" s="33">
        <f>SUM(H287:H288)</f>
        <v>19000</v>
      </c>
      <c r="I286" s="33">
        <f>SUM(I287:I288)</f>
        <v>4000</v>
      </c>
      <c r="J286" s="44"/>
      <c r="K286" s="44"/>
      <c r="L286" s="68"/>
      <c r="M286" s="36"/>
      <c r="N286" s="6"/>
      <c r="O286" s="6"/>
    </row>
    <row r="287" s="6" customFormat="1" ht="56.25" spans="1:13">
      <c r="A287" s="44">
        <f>SUM($C$21:C287)</f>
        <v>203</v>
      </c>
      <c r="B287" s="61" t="s">
        <v>1103</v>
      </c>
      <c r="C287" s="34">
        <v>1</v>
      </c>
      <c r="D287" s="46" t="s">
        <v>360</v>
      </c>
      <c r="E287" s="46" t="s">
        <v>396</v>
      </c>
      <c r="F287" s="46" t="s">
        <v>362</v>
      </c>
      <c r="G287" s="45" t="s">
        <v>1104</v>
      </c>
      <c r="H287" s="44">
        <v>12000</v>
      </c>
      <c r="I287" s="44">
        <v>2000</v>
      </c>
      <c r="J287" s="44" t="s">
        <v>657</v>
      </c>
      <c r="K287" s="44" t="s">
        <v>1105</v>
      </c>
      <c r="L287" s="68" t="s">
        <v>407</v>
      </c>
      <c r="M287" s="36"/>
    </row>
    <row r="288" s="6" customFormat="1" ht="56.25" spans="1:13">
      <c r="A288" s="44">
        <f>SUM($C$21:C288)</f>
        <v>204</v>
      </c>
      <c r="B288" s="61" t="s">
        <v>1106</v>
      </c>
      <c r="C288" s="34">
        <v>1</v>
      </c>
      <c r="D288" s="46" t="s">
        <v>360</v>
      </c>
      <c r="E288" s="46" t="s">
        <v>396</v>
      </c>
      <c r="F288" s="46" t="s">
        <v>441</v>
      </c>
      <c r="G288" s="45" t="s">
        <v>1107</v>
      </c>
      <c r="H288" s="44">
        <v>7000</v>
      </c>
      <c r="I288" s="44">
        <v>2000</v>
      </c>
      <c r="J288" s="44" t="s">
        <v>1108</v>
      </c>
      <c r="K288" s="44" t="s">
        <v>352</v>
      </c>
      <c r="L288" s="68" t="s">
        <v>407</v>
      </c>
      <c r="M288" s="36"/>
    </row>
    <row r="289" s="6" customFormat="1" spans="1:15">
      <c r="A289" s="44"/>
      <c r="B289" s="121" t="s">
        <v>1109</v>
      </c>
      <c r="C289" s="34"/>
      <c r="D289" s="29">
        <f t="shared" ref="D289:I289" si="37">SUM(D290)</f>
        <v>7</v>
      </c>
      <c r="E289" s="29"/>
      <c r="F289" s="29"/>
      <c r="G289" s="29"/>
      <c r="H289" s="33">
        <f t="shared" si="37"/>
        <v>2279683.8</v>
      </c>
      <c r="I289" s="29">
        <f t="shared" si="37"/>
        <v>154400</v>
      </c>
      <c r="J289" s="29"/>
      <c r="K289" s="88"/>
      <c r="L289" s="102"/>
      <c r="M289" s="36"/>
      <c r="N289" s="4"/>
      <c r="O289" s="4"/>
    </row>
    <row r="290" s="6" customFormat="1" spans="1:15">
      <c r="A290" s="44"/>
      <c r="B290" s="121" t="s">
        <v>248</v>
      </c>
      <c r="C290" s="34"/>
      <c r="D290" s="29">
        <f>SUM(C291:C297)</f>
        <v>7</v>
      </c>
      <c r="E290" s="29"/>
      <c r="F290" s="29"/>
      <c r="G290" s="48"/>
      <c r="H290" s="33">
        <f>SUM(H291:H297)</f>
        <v>2279683.8</v>
      </c>
      <c r="I290" s="33">
        <f>SUM(I291:I297)</f>
        <v>154400</v>
      </c>
      <c r="J290" s="88"/>
      <c r="K290" s="88"/>
      <c r="L290" s="102"/>
      <c r="M290" s="36"/>
      <c r="N290" s="4"/>
      <c r="O290" s="4"/>
    </row>
    <row r="291" s="4" customFormat="1" ht="37.5" spans="1:13">
      <c r="A291" s="44">
        <f>SUM($C$21:C291)</f>
        <v>205</v>
      </c>
      <c r="B291" s="61" t="s">
        <v>1110</v>
      </c>
      <c r="C291" s="34">
        <v>1</v>
      </c>
      <c r="D291" s="46" t="s">
        <v>1111</v>
      </c>
      <c r="E291" s="46" t="s">
        <v>396</v>
      </c>
      <c r="F291" s="46" t="s">
        <v>441</v>
      </c>
      <c r="G291" s="45" t="s">
        <v>1112</v>
      </c>
      <c r="H291" s="122">
        <v>480000</v>
      </c>
      <c r="I291" s="44">
        <v>20000</v>
      </c>
      <c r="J291" s="44" t="s">
        <v>405</v>
      </c>
      <c r="K291" s="46" t="s">
        <v>701</v>
      </c>
      <c r="L291" s="125" t="s">
        <v>1113</v>
      </c>
      <c r="M291" s="36"/>
    </row>
    <row r="292" s="6" customFormat="1" ht="37.5" spans="1:14">
      <c r="A292" s="44">
        <f>SUM($C$21:C292)</f>
        <v>206</v>
      </c>
      <c r="B292" s="61" t="s">
        <v>1114</v>
      </c>
      <c r="C292" s="34">
        <v>1</v>
      </c>
      <c r="D292" s="46" t="s">
        <v>402</v>
      </c>
      <c r="E292" s="46" t="s">
        <v>396</v>
      </c>
      <c r="F292" s="46" t="s">
        <v>476</v>
      </c>
      <c r="G292" s="45" t="s">
        <v>1115</v>
      </c>
      <c r="H292" s="44">
        <v>70000</v>
      </c>
      <c r="I292" s="44">
        <v>20000</v>
      </c>
      <c r="J292" s="44" t="s">
        <v>381</v>
      </c>
      <c r="K292" s="44" t="s">
        <v>1116</v>
      </c>
      <c r="L292" s="68" t="s">
        <v>1117</v>
      </c>
      <c r="M292" s="36"/>
      <c r="N292" s="7"/>
    </row>
    <row r="293" s="6" customFormat="1" ht="37.5" spans="1:13">
      <c r="A293" s="44">
        <f>SUM($C$21:C293)</f>
        <v>207</v>
      </c>
      <c r="B293" s="61" t="s">
        <v>1118</v>
      </c>
      <c r="C293" s="34">
        <v>1</v>
      </c>
      <c r="D293" s="46" t="s">
        <v>402</v>
      </c>
      <c r="E293" s="46" t="s">
        <v>396</v>
      </c>
      <c r="F293" s="46" t="s">
        <v>471</v>
      </c>
      <c r="G293" s="45" t="s">
        <v>1119</v>
      </c>
      <c r="H293" s="44">
        <v>211450</v>
      </c>
      <c r="I293" s="44">
        <v>30000</v>
      </c>
      <c r="J293" s="44" t="s">
        <v>1029</v>
      </c>
      <c r="K293" s="44" t="s">
        <v>1120</v>
      </c>
      <c r="L293" s="68" t="s">
        <v>1121</v>
      </c>
      <c r="M293" s="36"/>
    </row>
    <row r="294" s="6" customFormat="1" ht="91.5" customHeight="1" spans="1:13">
      <c r="A294" s="44">
        <f>SUM($C$21:C294)</f>
        <v>208</v>
      </c>
      <c r="B294" s="61" t="s">
        <v>1122</v>
      </c>
      <c r="C294" s="34">
        <v>1</v>
      </c>
      <c r="D294" s="46" t="s">
        <v>390</v>
      </c>
      <c r="E294" s="46" t="s">
        <v>1123</v>
      </c>
      <c r="F294" s="46" t="s">
        <v>476</v>
      </c>
      <c r="G294" s="45" t="s">
        <v>1124</v>
      </c>
      <c r="H294" s="44">
        <v>500000</v>
      </c>
      <c r="I294" s="44">
        <v>15000</v>
      </c>
      <c r="J294" s="44" t="s">
        <v>1029</v>
      </c>
      <c r="K294" s="46" t="s">
        <v>1125</v>
      </c>
      <c r="L294" s="45" t="s">
        <v>1126</v>
      </c>
      <c r="M294" s="36"/>
    </row>
    <row r="295" s="6" customFormat="1" ht="91.5" customHeight="1" spans="1:20">
      <c r="A295" s="44">
        <f>SUM($C$21:C295)</f>
        <v>209</v>
      </c>
      <c r="B295" s="61" t="s">
        <v>1127</v>
      </c>
      <c r="C295" s="34">
        <v>1</v>
      </c>
      <c r="D295" s="46" t="s">
        <v>390</v>
      </c>
      <c r="E295" s="46" t="s">
        <v>1128</v>
      </c>
      <c r="F295" s="46" t="s">
        <v>471</v>
      </c>
      <c r="G295" s="45" t="s">
        <v>1129</v>
      </c>
      <c r="H295" s="44">
        <v>480000</v>
      </c>
      <c r="I295" s="44">
        <v>25000</v>
      </c>
      <c r="J295" s="44" t="s">
        <v>381</v>
      </c>
      <c r="K295" s="46" t="s">
        <v>1130</v>
      </c>
      <c r="L295" s="45" t="s">
        <v>1131</v>
      </c>
      <c r="M295" s="36"/>
      <c r="T295" s="6" t="s">
        <v>471</v>
      </c>
    </row>
    <row r="296" s="6" customFormat="1" ht="37.5" spans="1:15">
      <c r="A296" s="44">
        <f>SUM($C$21:C296)</f>
        <v>210</v>
      </c>
      <c r="B296" s="45" t="s">
        <v>1132</v>
      </c>
      <c r="C296" s="34">
        <v>1</v>
      </c>
      <c r="D296" s="46" t="s">
        <v>1133</v>
      </c>
      <c r="E296" s="46" t="s">
        <v>354</v>
      </c>
      <c r="F296" s="46" t="s">
        <v>355</v>
      </c>
      <c r="G296" s="45" t="s">
        <v>1134</v>
      </c>
      <c r="H296" s="44">
        <v>300000</v>
      </c>
      <c r="I296" s="44">
        <v>20000</v>
      </c>
      <c r="J296" s="44" t="s">
        <v>381</v>
      </c>
      <c r="K296" s="44" t="s">
        <v>275</v>
      </c>
      <c r="L296" s="68" t="s">
        <v>1135</v>
      </c>
      <c r="M296" s="36"/>
      <c r="O296" s="7"/>
    </row>
    <row r="297" s="6" customFormat="1" ht="37.5" spans="1:13">
      <c r="A297" s="44">
        <f>SUM($C$21:C297)</f>
        <v>211</v>
      </c>
      <c r="B297" s="61" t="s">
        <v>1136</v>
      </c>
      <c r="C297" s="34">
        <v>1</v>
      </c>
      <c r="D297" s="46" t="s">
        <v>289</v>
      </c>
      <c r="E297" s="46" t="s">
        <v>354</v>
      </c>
      <c r="F297" s="46" t="s">
        <v>355</v>
      </c>
      <c r="G297" s="45" t="s">
        <v>1137</v>
      </c>
      <c r="H297" s="44">
        <v>238233.8</v>
      </c>
      <c r="I297" s="44">
        <v>24400</v>
      </c>
      <c r="J297" s="44" t="s">
        <v>1138</v>
      </c>
      <c r="K297" s="44" t="s">
        <v>275</v>
      </c>
      <c r="L297" s="36" t="s">
        <v>1139</v>
      </c>
      <c r="M297" s="36"/>
    </row>
    <row r="298" s="6" customFormat="1" spans="1:15">
      <c r="A298" s="44"/>
      <c r="B298" s="121" t="s">
        <v>1140</v>
      </c>
      <c r="C298" s="34"/>
      <c r="D298" s="29">
        <f t="shared" ref="D298:I298" si="38">SUM(D299,D303,D309)</f>
        <v>13</v>
      </c>
      <c r="E298" s="29"/>
      <c r="F298" s="29"/>
      <c r="G298" s="29"/>
      <c r="H298" s="29">
        <f t="shared" si="38"/>
        <v>931272</v>
      </c>
      <c r="I298" s="29">
        <f t="shared" si="38"/>
        <v>148000</v>
      </c>
      <c r="J298" s="88"/>
      <c r="K298" s="88"/>
      <c r="L298" s="102"/>
      <c r="M298" s="36"/>
      <c r="N298" s="4"/>
      <c r="O298" s="4"/>
    </row>
    <row r="299" s="6" customFormat="1" spans="1:15">
      <c r="A299" s="44"/>
      <c r="B299" s="121" t="s">
        <v>247</v>
      </c>
      <c r="C299" s="34"/>
      <c r="D299" s="29">
        <f>SUM(C300:C302)</f>
        <v>3</v>
      </c>
      <c r="E299" s="29"/>
      <c r="F299" s="29"/>
      <c r="G299" s="48"/>
      <c r="H299" s="33">
        <f>SUM(H300:H302)</f>
        <v>106000</v>
      </c>
      <c r="I299" s="33">
        <f>SUM(I300:I302)</f>
        <v>19000</v>
      </c>
      <c r="J299" s="88"/>
      <c r="K299" s="88"/>
      <c r="L299" s="102"/>
      <c r="M299" s="36"/>
      <c r="N299" s="4"/>
      <c r="O299" s="4"/>
    </row>
    <row r="300" s="6" customFormat="1" ht="37.5" spans="1:13">
      <c r="A300" s="44">
        <f>SUM($C$21:C300)</f>
        <v>212</v>
      </c>
      <c r="B300" s="45" t="s">
        <v>1141</v>
      </c>
      <c r="C300" s="34">
        <v>1</v>
      </c>
      <c r="D300" s="46" t="s">
        <v>533</v>
      </c>
      <c r="E300" s="46" t="s">
        <v>396</v>
      </c>
      <c r="F300" s="46" t="s">
        <v>362</v>
      </c>
      <c r="G300" s="45" t="s">
        <v>1142</v>
      </c>
      <c r="H300" s="44">
        <v>78000</v>
      </c>
      <c r="I300" s="44">
        <v>4000</v>
      </c>
      <c r="J300" s="44" t="s">
        <v>405</v>
      </c>
      <c r="K300" s="44" t="s">
        <v>1143</v>
      </c>
      <c r="L300" s="68" t="s">
        <v>1144</v>
      </c>
      <c r="M300" s="36"/>
    </row>
    <row r="301" s="6" customFormat="1" ht="37.5" spans="1:13">
      <c r="A301" s="44">
        <f>SUM($C$21:C301)</f>
        <v>213</v>
      </c>
      <c r="B301" s="61" t="s">
        <v>1145</v>
      </c>
      <c r="C301" s="34">
        <v>1</v>
      </c>
      <c r="D301" s="46" t="s">
        <v>390</v>
      </c>
      <c r="E301" s="46" t="s">
        <v>396</v>
      </c>
      <c r="F301" s="46" t="s">
        <v>362</v>
      </c>
      <c r="G301" s="45" t="s">
        <v>1146</v>
      </c>
      <c r="H301" s="44">
        <v>16000</v>
      </c>
      <c r="I301" s="44">
        <v>10000</v>
      </c>
      <c r="J301" s="46" t="s">
        <v>365</v>
      </c>
      <c r="K301" s="46" t="s">
        <v>1147</v>
      </c>
      <c r="L301" s="36" t="s">
        <v>1148</v>
      </c>
      <c r="M301" s="36"/>
    </row>
    <row r="302" s="6" customFormat="1" ht="131.25" spans="1:13">
      <c r="A302" s="44">
        <f>SUM($C$21:C302)</f>
        <v>214</v>
      </c>
      <c r="B302" s="61" t="s">
        <v>1149</v>
      </c>
      <c r="C302" s="34">
        <v>1</v>
      </c>
      <c r="D302" s="46" t="s">
        <v>315</v>
      </c>
      <c r="E302" s="46" t="s">
        <v>315</v>
      </c>
      <c r="F302" s="46" t="s">
        <v>1150</v>
      </c>
      <c r="G302" s="45" t="s">
        <v>1151</v>
      </c>
      <c r="H302" s="44">
        <v>12000</v>
      </c>
      <c r="I302" s="44">
        <v>5000</v>
      </c>
      <c r="J302" s="46" t="s">
        <v>1152</v>
      </c>
      <c r="K302" s="46" t="s">
        <v>1153</v>
      </c>
      <c r="L302" s="36" t="s">
        <v>1154</v>
      </c>
      <c r="M302" s="36"/>
    </row>
    <row r="303" s="6" customFormat="1" spans="1:15">
      <c r="A303" s="44"/>
      <c r="B303" s="121" t="s">
        <v>248</v>
      </c>
      <c r="C303" s="34"/>
      <c r="D303" s="29">
        <f>SUM(C304:C308)</f>
        <v>5</v>
      </c>
      <c r="E303" s="29"/>
      <c r="F303" s="29"/>
      <c r="G303" s="48"/>
      <c r="H303" s="33">
        <f>SUM(H304:H308)</f>
        <v>485000</v>
      </c>
      <c r="I303" s="33">
        <f>SUM(I304:I308)</f>
        <v>77000</v>
      </c>
      <c r="J303" s="88"/>
      <c r="K303" s="88"/>
      <c r="L303" s="102"/>
      <c r="M303" s="36"/>
      <c r="N303" s="4"/>
      <c r="O303" s="4"/>
    </row>
    <row r="304" s="6" customFormat="1" ht="37.5" spans="1:13">
      <c r="A304" s="44">
        <f>SUM($C$21:C304)</f>
        <v>215</v>
      </c>
      <c r="B304" s="61" t="s">
        <v>1155</v>
      </c>
      <c r="C304" s="34">
        <v>1</v>
      </c>
      <c r="D304" s="46" t="s">
        <v>360</v>
      </c>
      <c r="E304" s="46" t="s">
        <v>385</v>
      </c>
      <c r="F304" s="46" t="s">
        <v>362</v>
      </c>
      <c r="G304" s="45" t="s">
        <v>1156</v>
      </c>
      <c r="H304" s="44">
        <v>110000</v>
      </c>
      <c r="I304" s="44">
        <v>20000</v>
      </c>
      <c r="J304" s="44" t="s">
        <v>405</v>
      </c>
      <c r="K304" s="44" t="s">
        <v>1157</v>
      </c>
      <c r="L304" s="36" t="s">
        <v>1158</v>
      </c>
      <c r="M304" s="36"/>
    </row>
    <row r="305" s="6" customFormat="1" ht="47.25" customHeight="1" spans="1:13">
      <c r="A305" s="44">
        <f>SUM($C$21:C305)</f>
        <v>216</v>
      </c>
      <c r="B305" s="61" t="s">
        <v>1159</v>
      </c>
      <c r="C305" s="34">
        <v>1</v>
      </c>
      <c r="D305" s="46" t="s">
        <v>360</v>
      </c>
      <c r="E305" s="46" t="s">
        <v>385</v>
      </c>
      <c r="F305" s="46" t="s">
        <v>362</v>
      </c>
      <c r="G305" s="45" t="s">
        <v>1160</v>
      </c>
      <c r="H305" s="44">
        <v>40000</v>
      </c>
      <c r="I305" s="44">
        <v>5000</v>
      </c>
      <c r="J305" s="46" t="s">
        <v>1161</v>
      </c>
      <c r="K305" s="46" t="s">
        <v>305</v>
      </c>
      <c r="L305" s="36" t="s">
        <v>1065</v>
      </c>
      <c r="M305" s="36"/>
    </row>
    <row r="306" s="6" customFormat="1" ht="50.25" customHeight="1" spans="1:13">
      <c r="A306" s="44">
        <f>SUM($C$21:C306)</f>
        <v>217</v>
      </c>
      <c r="B306" s="61" t="s">
        <v>1162</v>
      </c>
      <c r="C306" s="34">
        <v>1</v>
      </c>
      <c r="D306" s="46" t="s">
        <v>360</v>
      </c>
      <c r="E306" s="46" t="s">
        <v>385</v>
      </c>
      <c r="F306" s="46" t="s">
        <v>362</v>
      </c>
      <c r="G306" s="45" t="s">
        <v>1163</v>
      </c>
      <c r="H306" s="44">
        <v>50000</v>
      </c>
      <c r="I306" s="44">
        <v>2000</v>
      </c>
      <c r="J306" s="44" t="s">
        <v>1108</v>
      </c>
      <c r="K306" s="44" t="s">
        <v>1164</v>
      </c>
      <c r="L306" s="36" t="s">
        <v>1165</v>
      </c>
      <c r="M306" s="36"/>
    </row>
    <row r="307" s="6" customFormat="1" ht="37.5" spans="1:13">
      <c r="A307" s="44">
        <f>SUM($C$21:C307)</f>
        <v>218</v>
      </c>
      <c r="B307" s="61" t="s">
        <v>1166</v>
      </c>
      <c r="C307" s="34">
        <v>1</v>
      </c>
      <c r="D307" s="46" t="s">
        <v>402</v>
      </c>
      <c r="E307" s="46" t="s">
        <v>396</v>
      </c>
      <c r="F307" s="46" t="s">
        <v>471</v>
      </c>
      <c r="G307" s="45" t="s">
        <v>1167</v>
      </c>
      <c r="H307" s="44">
        <v>250000</v>
      </c>
      <c r="I307" s="44">
        <v>30000</v>
      </c>
      <c r="J307" s="44" t="s">
        <v>381</v>
      </c>
      <c r="K307" s="44" t="s">
        <v>1168</v>
      </c>
      <c r="L307" s="68" t="s">
        <v>1169</v>
      </c>
      <c r="M307" s="36"/>
    </row>
    <row r="308" s="6" customFormat="1" ht="37.5" spans="1:13">
      <c r="A308" s="44">
        <f>SUM($C$21:C308)</f>
        <v>219</v>
      </c>
      <c r="B308" s="61" t="s">
        <v>1170</v>
      </c>
      <c r="C308" s="34">
        <v>1</v>
      </c>
      <c r="D308" s="46" t="s">
        <v>349</v>
      </c>
      <c r="E308" s="46" t="s">
        <v>302</v>
      </c>
      <c r="F308" s="46" t="s">
        <v>441</v>
      </c>
      <c r="G308" s="45" t="s">
        <v>1171</v>
      </c>
      <c r="H308" s="44">
        <v>35000</v>
      </c>
      <c r="I308" s="44">
        <v>20000</v>
      </c>
      <c r="J308" s="44" t="s">
        <v>381</v>
      </c>
      <c r="K308" s="44" t="s">
        <v>1026</v>
      </c>
      <c r="L308" s="68" t="s">
        <v>978</v>
      </c>
      <c r="M308" s="36"/>
    </row>
    <row r="309" s="6" customFormat="1" spans="1:15">
      <c r="A309" s="44"/>
      <c r="B309" s="121" t="s">
        <v>249</v>
      </c>
      <c r="C309" s="34"/>
      <c r="D309" s="29">
        <f>SUM(C310:C314)</f>
        <v>5</v>
      </c>
      <c r="E309" s="29"/>
      <c r="F309" s="29"/>
      <c r="G309" s="48"/>
      <c r="H309" s="33">
        <f>SUM(H310:H314)</f>
        <v>340272</v>
      </c>
      <c r="I309" s="33">
        <f>SUM(I310:I314)</f>
        <v>52000</v>
      </c>
      <c r="J309" s="88"/>
      <c r="K309" s="88"/>
      <c r="L309" s="102"/>
      <c r="M309" s="36"/>
      <c r="N309" s="4"/>
      <c r="O309" s="4"/>
    </row>
    <row r="310" s="6" customFormat="1" ht="37.5" spans="1:13">
      <c r="A310" s="44">
        <f>SUM($C$21:C310)</f>
        <v>220</v>
      </c>
      <c r="B310" s="61" t="s">
        <v>1172</v>
      </c>
      <c r="C310" s="34">
        <v>1</v>
      </c>
      <c r="D310" s="46" t="s">
        <v>470</v>
      </c>
      <c r="E310" s="46" t="s">
        <v>470</v>
      </c>
      <c r="F310" s="46" t="s">
        <v>476</v>
      </c>
      <c r="G310" s="45" t="s">
        <v>1173</v>
      </c>
      <c r="H310" s="44">
        <v>26572</v>
      </c>
      <c r="I310" s="44">
        <v>10000</v>
      </c>
      <c r="J310" s="44" t="s">
        <v>381</v>
      </c>
      <c r="K310" s="44" t="s">
        <v>352</v>
      </c>
      <c r="L310" s="68" t="s">
        <v>407</v>
      </c>
      <c r="M310" s="36"/>
    </row>
    <row r="311" s="6" customFormat="1" ht="37.5" spans="1:15">
      <c r="A311" s="44">
        <f>SUM($C$21:C311)</f>
        <v>221</v>
      </c>
      <c r="B311" s="61" t="s">
        <v>1174</v>
      </c>
      <c r="C311" s="34">
        <v>1</v>
      </c>
      <c r="D311" s="46" t="s">
        <v>390</v>
      </c>
      <c r="E311" s="46" t="s">
        <v>390</v>
      </c>
      <c r="F311" s="46" t="s">
        <v>476</v>
      </c>
      <c r="G311" s="45" t="s">
        <v>1175</v>
      </c>
      <c r="H311" s="44">
        <v>213700</v>
      </c>
      <c r="I311" s="44">
        <v>20000</v>
      </c>
      <c r="J311" s="44" t="s">
        <v>405</v>
      </c>
      <c r="K311" s="46" t="s">
        <v>514</v>
      </c>
      <c r="L311" s="68" t="s">
        <v>1083</v>
      </c>
      <c r="M311" s="36"/>
      <c r="N311" s="4"/>
      <c r="O311" s="4"/>
    </row>
    <row r="312" s="6" customFormat="1" ht="37.5" spans="1:13">
      <c r="A312" s="44">
        <f>SUM($C$21:C312)</f>
        <v>222</v>
      </c>
      <c r="B312" s="61" t="s">
        <v>1176</v>
      </c>
      <c r="C312" s="34">
        <v>1</v>
      </c>
      <c r="D312" s="46" t="s">
        <v>360</v>
      </c>
      <c r="E312" s="46" t="s">
        <v>396</v>
      </c>
      <c r="F312" s="46" t="s">
        <v>476</v>
      </c>
      <c r="G312" s="45" t="s">
        <v>1177</v>
      </c>
      <c r="H312" s="44">
        <v>50000</v>
      </c>
      <c r="I312" s="44">
        <v>2000</v>
      </c>
      <c r="J312" s="44" t="s">
        <v>405</v>
      </c>
      <c r="K312" s="44" t="s">
        <v>1178</v>
      </c>
      <c r="L312" s="68" t="s">
        <v>407</v>
      </c>
      <c r="M312" s="36"/>
    </row>
    <row r="313" s="6" customFormat="1" ht="37.5" spans="1:13">
      <c r="A313" s="44">
        <f>SUM($C$21:C313)</f>
        <v>223</v>
      </c>
      <c r="B313" s="61" t="s">
        <v>1179</v>
      </c>
      <c r="C313" s="34">
        <v>1</v>
      </c>
      <c r="D313" s="46" t="s">
        <v>349</v>
      </c>
      <c r="E313" s="46" t="s">
        <v>396</v>
      </c>
      <c r="F313" s="46" t="s">
        <v>476</v>
      </c>
      <c r="G313" s="45" t="s">
        <v>1180</v>
      </c>
      <c r="H313" s="44">
        <v>20000</v>
      </c>
      <c r="I313" s="44">
        <v>10000</v>
      </c>
      <c r="J313" s="44" t="s">
        <v>381</v>
      </c>
      <c r="K313" s="44" t="s">
        <v>1181</v>
      </c>
      <c r="L313" s="68" t="s">
        <v>407</v>
      </c>
      <c r="M313" s="36"/>
    </row>
    <row r="314" s="6" customFormat="1" ht="37.5" spans="1:13">
      <c r="A314" s="44">
        <f>SUM($C$21:C314)</f>
        <v>224</v>
      </c>
      <c r="B314" s="61" t="s">
        <v>1182</v>
      </c>
      <c r="C314" s="34">
        <v>1</v>
      </c>
      <c r="D314" s="46" t="s">
        <v>349</v>
      </c>
      <c r="E314" s="46" t="s">
        <v>396</v>
      </c>
      <c r="F314" s="46" t="s">
        <v>476</v>
      </c>
      <c r="G314" s="45" t="s">
        <v>1183</v>
      </c>
      <c r="H314" s="44">
        <v>30000</v>
      </c>
      <c r="I314" s="44">
        <v>10000</v>
      </c>
      <c r="J314" s="44" t="s">
        <v>381</v>
      </c>
      <c r="K314" s="44" t="s">
        <v>1184</v>
      </c>
      <c r="L314" s="68" t="s">
        <v>407</v>
      </c>
      <c r="M314" s="36"/>
    </row>
    <row r="315" s="6" customFormat="1" spans="1:15">
      <c r="A315" s="44"/>
      <c r="B315" s="121" t="s">
        <v>1185</v>
      </c>
      <c r="C315" s="34"/>
      <c r="D315" s="29">
        <f t="shared" ref="D315:I315" si="39">SUM(D316,D327)</f>
        <v>19</v>
      </c>
      <c r="E315" s="29"/>
      <c r="F315" s="29"/>
      <c r="G315" s="29"/>
      <c r="H315" s="33">
        <f t="shared" si="39"/>
        <v>1026558.26</v>
      </c>
      <c r="I315" s="29">
        <f t="shared" si="39"/>
        <v>199080</v>
      </c>
      <c r="J315" s="88"/>
      <c r="K315" s="88"/>
      <c r="L315" s="102"/>
      <c r="M315" s="22"/>
      <c r="N315" s="4"/>
      <c r="O315" s="4"/>
    </row>
    <row r="316" s="6" customFormat="1" spans="1:13">
      <c r="A316" s="44"/>
      <c r="B316" s="121" t="s">
        <v>248</v>
      </c>
      <c r="C316" s="34"/>
      <c r="D316" s="29">
        <f>SUM(C317:C326)</f>
        <v>10</v>
      </c>
      <c r="E316" s="29"/>
      <c r="F316" s="29"/>
      <c r="G316" s="29"/>
      <c r="H316" s="33">
        <f>SUM(H317:H326)</f>
        <v>671675.83</v>
      </c>
      <c r="I316" s="33">
        <f>SUM(I317:I326)</f>
        <v>126080</v>
      </c>
      <c r="J316" s="33"/>
      <c r="K316" s="66"/>
      <c r="L316" s="67"/>
      <c r="M316" s="36"/>
    </row>
    <row r="317" s="6" customFormat="1" ht="75" spans="1:13">
      <c r="A317" s="44">
        <f>SUM($C$21:C317)</f>
        <v>225</v>
      </c>
      <c r="B317" s="61" t="s">
        <v>1186</v>
      </c>
      <c r="C317" s="34">
        <v>1</v>
      </c>
      <c r="D317" s="46" t="s">
        <v>390</v>
      </c>
      <c r="E317" s="46" t="s">
        <v>396</v>
      </c>
      <c r="F317" s="46" t="s">
        <v>362</v>
      </c>
      <c r="G317" s="45" t="s">
        <v>1187</v>
      </c>
      <c r="H317" s="44">
        <v>110000</v>
      </c>
      <c r="I317" s="44">
        <v>15000</v>
      </c>
      <c r="J317" s="44" t="s">
        <v>1188</v>
      </c>
      <c r="K317" s="44" t="s">
        <v>1101</v>
      </c>
      <c r="L317" s="68" t="s">
        <v>1189</v>
      </c>
      <c r="M317" s="36"/>
    </row>
    <row r="318" s="12" customFormat="1" ht="56.25" spans="1:15">
      <c r="A318" s="44">
        <f>SUM($C$21:C318)</f>
        <v>226</v>
      </c>
      <c r="B318" s="61" t="s">
        <v>1190</v>
      </c>
      <c r="C318" s="34">
        <v>1</v>
      </c>
      <c r="D318" s="46" t="s">
        <v>1191</v>
      </c>
      <c r="E318" s="46" t="s">
        <v>396</v>
      </c>
      <c r="F318" s="46" t="s">
        <v>441</v>
      </c>
      <c r="G318" s="45" t="s">
        <v>1192</v>
      </c>
      <c r="H318" s="44">
        <v>17144</v>
      </c>
      <c r="I318" s="44">
        <v>10000</v>
      </c>
      <c r="J318" s="44" t="s">
        <v>1193</v>
      </c>
      <c r="K318" s="44" t="s">
        <v>293</v>
      </c>
      <c r="L318" s="68" t="s">
        <v>1194</v>
      </c>
      <c r="M318" s="36"/>
      <c r="N318" s="126"/>
      <c r="O318" s="126"/>
    </row>
    <row r="319" s="12" customFormat="1" ht="56.25" spans="1:15">
      <c r="A319" s="44">
        <f>SUM($C$21:C319)</f>
        <v>227</v>
      </c>
      <c r="B319" s="61" t="s">
        <v>1195</v>
      </c>
      <c r="C319" s="34">
        <v>1</v>
      </c>
      <c r="D319" s="46" t="s">
        <v>1191</v>
      </c>
      <c r="E319" s="46" t="s">
        <v>396</v>
      </c>
      <c r="F319" s="46" t="s">
        <v>476</v>
      </c>
      <c r="G319" s="44" t="s">
        <v>1196</v>
      </c>
      <c r="H319" s="44">
        <v>23723.83</v>
      </c>
      <c r="I319" s="44">
        <v>10000</v>
      </c>
      <c r="J319" s="44" t="s">
        <v>1197</v>
      </c>
      <c r="K319" s="44" t="s">
        <v>305</v>
      </c>
      <c r="L319" s="68" t="s">
        <v>1194</v>
      </c>
      <c r="M319" s="36"/>
      <c r="N319" s="126"/>
      <c r="O319" s="126"/>
    </row>
    <row r="320" s="12" customFormat="1" ht="75" spans="1:15">
      <c r="A320" s="44">
        <f>SUM($C$21:C320)</f>
        <v>228</v>
      </c>
      <c r="B320" s="61" t="s">
        <v>1198</v>
      </c>
      <c r="C320" s="34">
        <v>1</v>
      </c>
      <c r="D320" s="46" t="s">
        <v>390</v>
      </c>
      <c r="E320" s="46" t="s">
        <v>396</v>
      </c>
      <c r="F320" s="46" t="s">
        <v>471</v>
      </c>
      <c r="G320" s="45" t="s">
        <v>1199</v>
      </c>
      <c r="H320" s="44">
        <v>80000</v>
      </c>
      <c r="I320" s="44">
        <v>20000</v>
      </c>
      <c r="J320" s="44" t="s">
        <v>1200</v>
      </c>
      <c r="K320" s="44" t="s">
        <v>305</v>
      </c>
      <c r="L320" s="36" t="s">
        <v>1158</v>
      </c>
      <c r="M320" s="36"/>
      <c r="N320" s="126"/>
      <c r="O320" s="126"/>
    </row>
    <row r="321" s="6" customFormat="1" ht="75" spans="1:13">
      <c r="A321" s="44">
        <f>SUM($C$21:C321)</f>
        <v>229</v>
      </c>
      <c r="B321" s="61" t="s">
        <v>1201</v>
      </c>
      <c r="C321" s="34">
        <v>1</v>
      </c>
      <c r="D321" s="46" t="s">
        <v>390</v>
      </c>
      <c r="E321" s="46" t="s">
        <v>396</v>
      </c>
      <c r="F321" s="46" t="s">
        <v>441</v>
      </c>
      <c r="G321" s="45" t="s">
        <v>1202</v>
      </c>
      <c r="H321" s="44">
        <v>26000</v>
      </c>
      <c r="I321" s="44">
        <v>5000</v>
      </c>
      <c r="J321" s="44" t="s">
        <v>1188</v>
      </c>
      <c r="K321" s="44" t="s">
        <v>1203</v>
      </c>
      <c r="L321" s="68" t="s">
        <v>1204</v>
      </c>
      <c r="M321" s="36"/>
    </row>
    <row r="322" s="6" customFormat="1" ht="75" spans="1:13">
      <c r="A322" s="44">
        <f>SUM($C$21:C322)</f>
        <v>230</v>
      </c>
      <c r="B322" s="61" t="s">
        <v>1205</v>
      </c>
      <c r="C322" s="34">
        <v>1</v>
      </c>
      <c r="D322" s="46" t="s">
        <v>390</v>
      </c>
      <c r="E322" s="46" t="s">
        <v>396</v>
      </c>
      <c r="F322" s="46" t="s">
        <v>476</v>
      </c>
      <c r="G322" s="45" t="s">
        <v>1206</v>
      </c>
      <c r="H322" s="44">
        <v>80840</v>
      </c>
      <c r="I322" s="44">
        <v>9000</v>
      </c>
      <c r="J322" s="44" t="s">
        <v>1188</v>
      </c>
      <c r="K322" s="44" t="s">
        <v>326</v>
      </c>
      <c r="L322" s="36" t="s">
        <v>1207</v>
      </c>
      <c r="M322" s="36"/>
    </row>
    <row r="323" s="6" customFormat="1" ht="37.5" spans="1:13">
      <c r="A323" s="44">
        <f>SUM($C$21:C323)</f>
        <v>231</v>
      </c>
      <c r="B323" s="61" t="s">
        <v>1208</v>
      </c>
      <c r="C323" s="34">
        <v>1</v>
      </c>
      <c r="D323" s="46" t="s">
        <v>390</v>
      </c>
      <c r="E323" s="46" t="s">
        <v>396</v>
      </c>
      <c r="F323" s="46" t="s">
        <v>538</v>
      </c>
      <c r="G323" s="45" t="s">
        <v>1209</v>
      </c>
      <c r="H323" s="44">
        <v>160000</v>
      </c>
      <c r="I323" s="44">
        <v>15000</v>
      </c>
      <c r="J323" s="44" t="s">
        <v>540</v>
      </c>
      <c r="K323" s="44" t="s">
        <v>1210</v>
      </c>
      <c r="L323" s="36" t="s">
        <v>1211</v>
      </c>
      <c r="M323" s="36"/>
    </row>
    <row r="324" s="6" customFormat="1" ht="37.5" spans="1:13">
      <c r="A324" s="44">
        <f>SUM($C$21:C324)</f>
        <v>232</v>
      </c>
      <c r="B324" s="61" t="s">
        <v>1212</v>
      </c>
      <c r="C324" s="34">
        <v>1</v>
      </c>
      <c r="D324" s="46" t="s">
        <v>390</v>
      </c>
      <c r="E324" s="46" t="s">
        <v>396</v>
      </c>
      <c r="F324" s="46" t="s">
        <v>1213</v>
      </c>
      <c r="G324" s="45" t="s">
        <v>1214</v>
      </c>
      <c r="H324" s="44">
        <v>80000</v>
      </c>
      <c r="I324" s="44">
        <v>5000</v>
      </c>
      <c r="J324" s="44" t="s">
        <v>540</v>
      </c>
      <c r="K324" s="44" t="s">
        <v>456</v>
      </c>
      <c r="L324" s="36" t="s">
        <v>1215</v>
      </c>
      <c r="M324" s="36"/>
    </row>
    <row r="325" s="6" customFormat="1" ht="56.25" spans="1:13">
      <c r="A325" s="44">
        <f>SUM($C$21:C325)</f>
        <v>233</v>
      </c>
      <c r="B325" s="61" t="s">
        <v>1216</v>
      </c>
      <c r="C325" s="34">
        <v>1</v>
      </c>
      <c r="D325" s="46" t="s">
        <v>390</v>
      </c>
      <c r="E325" s="46" t="s">
        <v>396</v>
      </c>
      <c r="F325" s="46" t="s">
        <v>1213</v>
      </c>
      <c r="G325" s="45" t="s">
        <v>1217</v>
      </c>
      <c r="H325" s="44">
        <v>76000</v>
      </c>
      <c r="I325" s="44">
        <v>35000</v>
      </c>
      <c r="J325" s="44" t="s">
        <v>540</v>
      </c>
      <c r="K325" s="44" t="s">
        <v>1210</v>
      </c>
      <c r="L325" s="36" t="s">
        <v>1218</v>
      </c>
      <c r="M325" s="36"/>
    </row>
    <row r="326" s="6" customFormat="1" ht="56.25" spans="1:14">
      <c r="A326" s="44">
        <f>SUM($C$21:C326)</f>
        <v>234</v>
      </c>
      <c r="B326" s="61" t="s">
        <v>1219</v>
      </c>
      <c r="C326" s="34">
        <v>1</v>
      </c>
      <c r="D326" s="46" t="s">
        <v>289</v>
      </c>
      <c r="E326" s="46" t="s">
        <v>396</v>
      </c>
      <c r="F326" s="46" t="s">
        <v>485</v>
      </c>
      <c r="G326" s="45" t="s">
        <v>1220</v>
      </c>
      <c r="H326" s="44">
        <v>17968</v>
      </c>
      <c r="I326" s="44">
        <v>2080</v>
      </c>
      <c r="J326" s="44" t="s">
        <v>405</v>
      </c>
      <c r="K326" s="44" t="s">
        <v>1221</v>
      </c>
      <c r="L326" s="68" t="s">
        <v>1222</v>
      </c>
      <c r="M326" s="36" t="s">
        <v>1223</v>
      </c>
      <c r="N326" s="6" t="s">
        <v>1224</v>
      </c>
    </row>
    <row r="327" s="6" customFormat="1" spans="1:13">
      <c r="A327" s="44"/>
      <c r="B327" s="121" t="s">
        <v>249</v>
      </c>
      <c r="C327" s="34"/>
      <c r="D327" s="29">
        <f>SUM(C328:C336)</f>
        <v>9</v>
      </c>
      <c r="E327" s="29"/>
      <c r="F327" s="29"/>
      <c r="G327" s="29"/>
      <c r="H327" s="33">
        <f>SUM(H328:H336)</f>
        <v>354882.43</v>
      </c>
      <c r="I327" s="33">
        <f>SUM(I328:I336)</f>
        <v>73000</v>
      </c>
      <c r="J327" s="66"/>
      <c r="K327" s="66"/>
      <c r="L327" s="67"/>
      <c r="M327" s="36"/>
    </row>
    <row r="328" s="6" customFormat="1" ht="56.25" spans="1:13">
      <c r="A328" s="44">
        <f>SUM($C$21:C328)</f>
        <v>235</v>
      </c>
      <c r="B328" s="61" t="s">
        <v>1225</v>
      </c>
      <c r="C328" s="34">
        <v>1</v>
      </c>
      <c r="D328" s="46" t="s">
        <v>1226</v>
      </c>
      <c r="E328" s="46" t="s">
        <v>396</v>
      </c>
      <c r="F328" s="46" t="s">
        <v>362</v>
      </c>
      <c r="G328" s="45" t="s">
        <v>1227</v>
      </c>
      <c r="H328" s="44">
        <v>16500</v>
      </c>
      <c r="I328" s="44">
        <v>5000</v>
      </c>
      <c r="J328" s="44" t="s">
        <v>1193</v>
      </c>
      <c r="K328" s="44" t="s">
        <v>937</v>
      </c>
      <c r="L328" s="68" t="s">
        <v>1228</v>
      </c>
      <c r="M328" s="36"/>
    </row>
    <row r="329" s="6" customFormat="1" ht="37.5" spans="1:13">
      <c r="A329" s="44">
        <f>SUM($C$21:C329)</f>
        <v>236</v>
      </c>
      <c r="B329" s="61" t="s">
        <v>1229</v>
      </c>
      <c r="C329" s="34">
        <v>1</v>
      </c>
      <c r="D329" s="46" t="s">
        <v>1226</v>
      </c>
      <c r="E329" s="46" t="s">
        <v>396</v>
      </c>
      <c r="F329" s="46" t="s">
        <v>362</v>
      </c>
      <c r="G329" s="45" t="s">
        <v>1230</v>
      </c>
      <c r="H329" s="44">
        <v>11000</v>
      </c>
      <c r="I329" s="44">
        <v>5000</v>
      </c>
      <c r="J329" s="44" t="s">
        <v>583</v>
      </c>
      <c r="K329" s="44" t="s">
        <v>1231</v>
      </c>
      <c r="L329" s="68" t="s">
        <v>1232</v>
      </c>
      <c r="M329" s="36"/>
    </row>
    <row r="330" s="6" customFormat="1" ht="75" spans="1:13">
      <c r="A330" s="44">
        <f>SUM($C$21:C330)</f>
        <v>237</v>
      </c>
      <c r="B330" s="61" t="s">
        <v>1233</v>
      </c>
      <c r="C330" s="34">
        <v>1</v>
      </c>
      <c r="D330" s="46" t="s">
        <v>289</v>
      </c>
      <c r="E330" s="46" t="s">
        <v>289</v>
      </c>
      <c r="F330" s="46" t="s">
        <v>355</v>
      </c>
      <c r="G330" s="45" t="s">
        <v>1234</v>
      </c>
      <c r="H330" s="44">
        <v>69083.43</v>
      </c>
      <c r="I330" s="44">
        <v>5000</v>
      </c>
      <c r="J330" s="44" t="s">
        <v>381</v>
      </c>
      <c r="K330" s="44" t="s">
        <v>651</v>
      </c>
      <c r="L330" s="36" t="s">
        <v>1235</v>
      </c>
      <c r="M330" s="36"/>
    </row>
    <row r="331" s="6" customFormat="1" ht="37.5" spans="1:15">
      <c r="A331" s="44">
        <f>SUM($C$21:C331)</f>
        <v>238</v>
      </c>
      <c r="B331" s="61" t="s">
        <v>1236</v>
      </c>
      <c r="C331" s="34">
        <v>1</v>
      </c>
      <c r="D331" s="46" t="s">
        <v>402</v>
      </c>
      <c r="E331" s="46" t="s">
        <v>396</v>
      </c>
      <c r="F331" s="46" t="s">
        <v>471</v>
      </c>
      <c r="G331" s="45" t="s">
        <v>1237</v>
      </c>
      <c r="H331" s="44">
        <v>28046</v>
      </c>
      <c r="I331" s="44">
        <v>10000</v>
      </c>
      <c r="J331" s="44" t="s">
        <v>405</v>
      </c>
      <c r="K331" s="44" t="s">
        <v>1238</v>
      </c>
      <c r="L331" s="68" t="s">
        <v>1239</v>
      </c>
      <c r="M331" s="36"/>
      <c r="N331" s="4"/>
      <c r="O331" s="4"/>
    </row>
    <row r="332" s="6" customFormat="1" ht="56.25" spans="1:13">
      <c r="A332" s="44">
        <f>SUM($C$21:C332)</f>
        <v>239</v>
      </c>
      <c r="B332" s="61" t="s">
        <v>1240</v>
      </c>
      <c r="C332" s="34">
        <v>1</v>
      </c>
      <c r="D332" s="46" t="s">
        <v>1226</v>
      </c>
      <c r="E332" s="46" t="s">
        <v>396</v>
      </c>
      <c r="F332" s="46" t="s">
        <v>362</v>
      </c>
      <c r="G332" s="45" t="s">
        <v>1241</v>
      </c>
      <c r="H332" s="44">
        <v>41253</v>
      </c>
      <c r="I332" s="44">
        <v>10000</v>
      </c>
      <c r="J332" s="44" t="s">
        <v>1193</v>
      </c>
      <c r="K332" s="44" t="s">
        <v>1105</v>
      </c>
      <c r="L332" s="68" t="s">
        <v>1242</v>
      </c>
      <c r="M332" s="36"/>
    </row>
    <row r="333" s="6" customFormat="1" ht="37.5" spans="1:13">
      <c r="A333" s="44">
        <f>SUM($C$21:C333)</f>
        <v>240</v>
      </c>
      <c r="B333" s="61" t="s">
        <v>1243</v>
      </c>
      <c r="C333" s="34">
        <v>1</v>
      </c>
      <c r="D333" s="46" t="s">
        <v>1096</v>
      </c>
      <c r="E333" s="46" t="s">
        <v>396</v>
      </c>
      <c r="F333" s="46" t="s">
        <v>441</v>
      </c>
      <c r="G333" s="45" t="s">
        <v>1244</v>
      </c>
      <c r="H333" s="44">
        <v>35000</v>
      </c>
      <c r="I333" s="44">
        <v>3000</v>
      </c>
      <c r="J333" s="44" t="s">
        <v>405</v>
      </c>
      <c r="K333" s="44" t="s">
        <v>1245</v>
      </c>
      <c r="L333" s="68" t="s">
        <v>1235</v>
      </c>
      <c r="M333" s="36"/>
    </row>
    <row r="334" s="6" customFormat="1" ht="37.5" spans="1:13">
      <c r="A334" s="44">
        <f>SUM($C$21:C334)</f>
        <v>241</v>
      </c>
      <c r="B334" s="61" t="s">
        <v>1246</v>
      </c>
      <c r="C334" s="34">
        <v>1</v>
      </c>
      <c r="D334" s="46" t="s">
        <v>1226</v>
      </c>
      <c r="E334" s="46" t="s">
        <v>396</v>
      </c>
      <c r="F334" s="46" t="s">
        <v>441</v>
      </c>
      <c r="G334" s="45" t="s">
        <v>1247</v>
      </c>
      <c r="H334" s="44">
        <v>20000</v>
      </c>
      <c r="I334" s="44">
        <v>5000</v>
      </c>
      <c r="J334" s="44" t="s">
        <v>1248</v>
      </c>
      <c r="K334" s="44" t="s">
        <v>1249</v>
      </c>
      <c r="L334" s="68" t="s">
        <v>1232</v>
      </c>
      <c r="M334" s="36"/>
    </row>
    <row r="335" s="6" customFormat="1" ht="75" spans="1:13">
      <c r="A335" s="44">
        <f>SUM($C$21:C335)</f>
        <v>242</v>
      </c>
      <c r="B335" s="61" t="s">
        <v>1250</v>
      </c>
      <c r="C335" s="34">
        <v>1</v>
      </c>
      <c r="D335" s="46" t="s">
        <v>390</v>
      </c>
      <c r="E335" s="46" t="s">
        <v>396</v>
      </c>
      <c r="F335" s="46" t="s">
        <v>441</v>
      </c>
      <c r="G335" s="45" t="s">
        <v>1251</v>
      </c>
      <c r="H335" s="44">
        <v>57000</v>
      </c>
      <c r="I335" s="44">
        <v>15000</v>
      </c>
      <c r="J335" s="44" t="s">
        <v>1188</v>
      </c>
      <c r="K335" s="44" t="s">
        <v>1105</v>
      </c>
      <c r="L335" s="68" t="s">
        <v>1252</v>
      </c>
      <c r="M335" s="36"/>
    </row>
    <row r="336" s="6" customFormat="1" ht="75" spans="1:13">
      <c r="A336" s="44">
        <f>SUM($C$21:C336)</f>
        <v>243</v>
      </c>
      <c r="B336" s="61" t="s">
        <v>1253</v>
      </c>
      <c r="C336" s="34">
        <v>1</v>
      </c>
      <c r="D336" s="46" t="s">
        <v>390</v>
      </c>
      <c r="E336" s="46" t="s">
        <v>396</v>
      </c>
      <c r="F336" s="46" t="s">
        <v>441</v>
      </c>
      <c r="G336" s="45" t="s">
        <v>1254</v>
      </c>
      <c r="H336" s="44">
        <v>77000</v>
      </c>
      <c r="I336" s="44">
        <v>15000</v>
      </c>
      <c r="J336" s="44" t="s">
        <v>1188</v>
      </c>
      <c r="K336" s="44" t="s">
        <v>1105</v>
      </c>
      <c r="L336" s="68" t="s">
        <v>1252</v>
      </c>
      <c r="M336" s="36"/>
    </row>
    <row r="337" s="6" customFormat="1" spans="1:13">
      <c r="A337" s="44"/>
      <c r="B337" s="121" t="s">
        <v>1255</v>
      </c>
      <c r="C337" s="34"/>
      <c r="D337" s="29">
        <f t="shared" ref="D337:I337" si="40">SUM(D338,D343)</f>
        <v>19</v>
      </c>
      <c r="E337" s="29"/>
      <c r="F337" s="29"/>
      <c r="G337" s="29"/>
      <c r="H337" s="33">
        <f t="shared" si="40"/>
        <v>1878860</v>
      </c>
      <c r="I337" s="33">
        <f t="shared" si="40"/>
        <v>229500</v>
      </c>
      <c r="J337" s="88"/>
      <c r="K337" s="88"/>
      <c r="L337" s="102"/>
      <c r="M337" s="36"/>
    </row>
    <row r="338" s="6" customFormat="1" spans="1:13">
      <c r="A338" s="44"/>
      <c r="B338" s="121" t="s">
        <v>247</v>
      </c>
      <c r="C338" s="34"/>
      <c r="D338" s="29">
        <f>SUM(C339:C342)</f>
        <v>4</v>
      </c>
      <c r="E338" s="29"/>
      <c r="F338" s="29"/>
      <c r="G338" s="48"/>
      <c r="H338" s="33">
        <f>SUM(H339:H342)</f>
        <v>344914</v>
      </c>
      <c r="I338" s="33">
        <f>SUM(I339:I342)</f>
        <v>27000</v>
      </c>
      <c r="J338" s="66"/>
      <c r="K338" s="66"/>
      <c r="L338" s="67"/>
      <c r="M338" s="36"/>
    </row>
    <row r="339" s="6" customFormat="1" ht="37.5" spans="1:13">
      <c r="A339" s="44">
        <f>SUM($C$21:C339)</f>
        <v>244</v>
      </c>
      <c r="B339" s="61" t="s">
        <v>1256</v>
      </c>
      <c r="C339" s="34">
        <v>1</v>
      </c>
      <c r="D339" s="46" t="s">
        <v>1096</v>
      </c>
      <c r="E339" s="46" t="s">
        <v>1096</v>
      </c>
      <c r="F339" s="46" t="s">
        <v>441</v>
      </c>
      <c r="G339" s="45" t="s">
        <v>1257</v>
      </c>
      <c r="H339" s="44">
        <v>9699</v>
      </c>
      <c r="I339" s="44">
        <v>9000</v>
      </c>
      <c r="J339" s="44" t="s">
        <v>455</v>
      </c>
      <c r="K339" s="44" t="s">
        <v>1258</v>
      </c>
      <c r="L339" s="68" t="s">
        <v>1259</v>
      </c>
      <c r="M339" s="36"/>
    </row>
    <row r="340" s="6" customFormat="1" ht="37.5" spans="1:13">
      <c r="A340" s="44">
        <f>SUM($C$21:C340)</f>
        <v>245</v>
      </c>
      <c r="B340" s="61" t="s">
        <v>1260</v>
      </c>
      <c r="C340" s="34">
        <v>1</v>
      </c>
      <c r="D340" s="46" t="s">
        <v>1261</v>
      </c>
      <c r="E340" s="46" t="s">
        <v>1261</v>
      </c>
      <c r="F340" s="46" t="s">
        <v>476</v>
      </c>
      <c r="G340" s="45" t="s">
        <v>1262</v>
      </c>
      <c r="H340" s="44">
        <v>150000</v>
      </c>
      <c r="I340" s="44">
        <v>5000</v>
      </c>
      <c r="J340" s="44" t="s">
        <v>455</v>
      </c>
      <c r="K340" s="44" t="s">
        <v>1263</v>
      </c>
      <c r="L340" s="68" t="s">
        <v>1264</v>
      </c>
      <c r="M340" s="36"/>
    </row>
    <row r="341" s="6" customFormat="1" ht="37.5" spans="1:13">
      <c r="A341" s="44">
        <f>SUM($C$21:C341)</f>
        <v>246</v>
      </c>
      <c r="B341" s="45" t="s">
        <v>1265</v>
      </c>
      <c r="C341" s="34">
        <v>1</v>
      </c>
      <c r="D341" s="46" t="s">
        <v>1261</v>
      </c>
      <c r="E341" s="46" t="s">
        <v>533</v>
      </c>
      <c r="F341" s="46" t="s">
        <v>362</v>
      </c>
      <c r="G341" s="45" t="s">
        <v>1266</v>
      </c>
      <c r="H341" s="44">
        <v>167215</v>
      </c>
      <c r="I341" s="44">
        <v>3000</v>
      </c>
      <c r="J341" s="44" t="s">
        <v>405</v>
      </c>
      <c r="K341" s="44" t="s">
        <v>411</v>
      </c>
      <c r="L341" s="68" t="s">
        <v>1267</v>
      </c>
      <c r="M341" s="36"/>
    </row>
    <row r="342" s="6" customFormat="1" ht="37.5" spans="1:13">
      <c r="A342" s="44">
        <f>SUM($C$21:C342)</f>
        <v>247</v>
      </c>
      <c r="B342" s="61" t="s">
        <v>1268</v>
      </c>
      <c r="C342" s="34">
        <v>1</v>
      </c>
      <c r="D342" s="46" t="s">
        <v>402</v>
      </c>
      <c r="E342" s="46" t="s">
        <v>402</v>
      </c>
      <c r="F342" s="46" t="s">
        <v>476</v>
      </c>
      <c r="G342" s="45" t="s">
        <v>1269</v>
      </c>
      <c r="H342" s="44">
        <v>18000</v>
      </c>
      <c r="I342" s="44">
        <v>10000</v>
      </c>
      <c r="J342" s="44" t="s">
        <v>1029</v>
      </c>
      <c r="K342" s="44" t="s">
        <v>263</v>
      </c>
      <c r="L342" s="68" t="s">
        <v>1270</v>
      </c>
      <c r="M342" s="36" t="s">
        <v>1271</v>
      </c>
    </row>
    <row r="343" s="6" customFormat="1" spans="1:13">
      <c r="A343" s="44"/>
      <c r="B343" s="121" t="s">
        <v>248</v>
      </c>
      <c r="C343" s="34"/>
      <c r="D343" s="29">
        <f>SUM(C344:C358)</f>
        <v>15</v>
      </c>
      <c r="E343" s="29"/>
      <c r="F343" s="29"/>
      <c r="G343" s="48"/>
      <c r="H343" s="33">
        <f>SUM(H344:H358)</f>
        <v>1533946</v>
      </c>
      <c r="I343" s="33">
        <f>SUM(I344:I358)</f>
        <v>202500</v>
      </c>
      <c r="J343" s="29"/>
      <c r="K343" s="44"/>
      <c r="L343" s="67"/>
      <c r="M343" s="36"/>
    </row>
    <row r="344" s="6" customFormat="1" ht="37.5" spans="1:13">
      <c r="A344" s="44">
        <f>SUM($C$21:C344)</f>
        <v>248</v>
      </c>
      <c r="B344" s="61" t="s">
        <v>1272</v>
      </c>
      <c r="C344" s="34">
        <v>1</v>
      </c>
      <c r="D344" s="46" t="s">
        <v>1261</v>
      </c>
      <c r="E344" s="46" t="s">
        <v>1261</v>
      </c>
      <c r="F344" s="46" t="s">
        <v>476</v>
      </c>
      <c r="G344" s="36" t="s">
        <v>1273</v>
      </c>
      <c r="H344" s="44">
        <v>76800</v>
      </c>
      <c r="I344" s="44">
        <v>30000</v>
      </c>
      <c r="J344" s="46" t="s">
        <v>1274</v>
      </c>
      <c r="K344" s="46" t="s">
        <v>1275</v>
      </c>
      <c r="L344" s="125" t="s">
        <v>1276</v>
      </c>
      <c r="M344" s="36"/>
    </row>
    <row r="345" s="6" customFormat="1" ht="37.5" spans="1:13">
      <c r="A345" s="44">
        <f>SUM($C$21:C345)</f>
        <v>249</v>
      </c>
      <c r="B345" s="61" t="s">
        <v>1277</v>
      </c>
      <c r="C345" s="34">
        <v>1</v>
      </c>
      <c r="D345" s="46" t="s">
        <v>1261</v>
      </c>
      <c r="E345" s="46" t="s">
        <v>349</v>
      </c>
      <c r="F345" s="46" t="s">
        <v>471</v>
      </c>
      <c r="G345" s="45" t="s">
        <v>1278</v>
      </c>
      <c r="H345" s="44">
        <v>450000</v>
      </c>
      <c r="I345" s="44">
        <v>10000</v>
      </c>
      <c r="J345" s="44" t="s">
        <v>455</v>
      </c>
      <c r="K345" s="44" t="s">
        <v>1279</v>
      </c>
      <c r="L345" s="68" t="s">
        <v>1280</v>
      </c>
      <c r="M345" s="36"/>
    </row>
    <row r="346" s="6" customFormat="1" ht="37.5" spans="1:13">
      <c r="A346" s="44">
        <f>SUM($C$21:C346)</f>
        <v>250</v>
      </c>
      <c r="B346" s="61" t="s">
        <v>1281</v>
      </c>
      <c r="C346" s="34">
        <v>1</v>
      </c>
      <c r="D346" s="46" t="s">
        <v>1261</v>
      </c>
      <c r="E346" s="46" t="s">
        <v>349</v>
      </c>
      <c r="F346" s="46" t="s">
        <v>471</v>
      </c>
      <c r="G346" s="45" t="s">
        <v>1282</v>
      </c>
      <c r="H346" s="44">
        <v>100000</v>
      </c>
      <c r="I346" s="44">
        <v>5000</v>
      </c>
      <c r="J346" s="44" t="s">
        <v>455</v>
      </c>
      <c r="K346" s="44" t="s">
        <v>1283</v>
      </c>
      <c r="L346" s="68" t="s">
        <v>1280</v>
      </c>
      <c r="M346" s="36"/>
    </row>
    <row r="347" s="6" customFormat="1" ht="37.5" spans="1:13">
      <c r="A347" s="44">
        <f>SUM($C$21:C347)</f>
        <v>251</v>
      </c>
      <c r="B347" s="61" t="s">
        <v>1284</v>
      </c>
      <c r="C347" s="34">
        <v>1</v>
      </c>
      <c r="D347" s="46" t="s">
        <v>1261</v>
      </c>
      <c r="E347" s="46" t="s">
        <v>349</v>
      </c>
      <c r="F347" s="46" t="s">
        <v>362</v>
      </c>
      <c r="G347" s="45" t="s">
        <v>1285</v>
      </c>
      <c r="H347" s="44">
        <v>230000</v>
      </c>
      <c r="I347" s="44">
        <v>2000</v>
      </c>
      <c r="J347" s="44" t="s">
        <v>455</v>
      </c>
      <c r="K347" s="44" t="s">
        <v>1283</v>
      </c>
      <c r="L347" s="68" t="s">
        <v>1280</v>
      </c>
      <c r="M347" s="36"/>
    </row>
    <row r="348" s="6" customFormat="1" ht="37.5" spans="1:13">
      <c r="A348" s="44">
        <f>SUM($C$21:C348)</f>
        <v>252</v>
      </c>
      <c r="B348" s="61" t="s">
        <v>1286</v>
      </c>
      <c r="C348" s="34">
        <v>1</v>
      </c>
      <c r="D348" s="46" t="s">
        <v>349</v>
      </c>
      <c r="E348" s="46" t="s">
        <v>349</v>
      </c>
      <c r="F348" s="46" t="s">
        <v>441</v>
      </c>
      <c r="G348" s="45" t="s">
        <v>1287</v>
      </c>
      <c r="H348" s="44">
        <v>100000</v>
      </c>
      <c r="I348" s="44">
        <v>8000</v>
      </c>
      <c r="J348" s="44" t="s">
        <v>381</v>
      </c>
      <c r="K348" s="44" t="s">
        <v>305</v>
      </c>
      <c r="L348" s="68" t="s">
        <v>1288</v>
      </c>
      <c r="M348" s="36" t="s">
        <v>1289</v>
      </c>
    </row>
    <row r="349" s="6" customFormat="1" ht="37.5" spans="1:13">
      <c r="A349" s="44">
        <f>SUM($C$21:C349)</f>
        <v>253</v>
      </c>
      <c r="B349" s="61" t="s">
        <v>1290</v>
      </c>
      <c r="C349" s="34">
        <v>1</v>
      </c>
      <c r="D349" s="46" t="s">
        <v>1261</v>
      </c>
      <c r="E349" s="46" t="s">
        <v>349</v>
      </c>
      <c r="F349" s="46" t="s">
        <v>441</v>
      </c>
      <c r="G349" s="45" t="s">
        <v>1291</v>
      </c>
      <c r="H349" s="44">
        <v>190000</v>
      </c>
      <c r="I349" s="44">
        <v>5000</v>
      </c>
      <c r="J349" s="44" t="s">
        <v>365</v>
      </c>
      <c r="K349" s="44" t="s">
        <v>810</v>
      </c>
      <c r="L349" s="68" t="s">
        <v>1292</v>
      </c>
      <c r="M349" s="36"/>
    </row>
    <row r="350" s="6" customFormat="1" ht="56.25" spans="1:13">
      <c r="A350" s="44">
        <f>SUM($C$21:C350)</f>
        <v>254</v>
      </c>
      <c r="B350" s="61" t="s">
        <v>1293</v>
      </c>
      <c r="C350" s="34">
        <v>1</v>
      </c>
      <c r="D350" s="46" t="s">
        <v>1261</v>
      </c>
      <c r="E350" s="46" t="s">
        <v>390</v>
      </c>
      <c r="F350" s="46" t="s">
        <v>1294</v>
      </c>
      <c r="G350" s="45" t="s">
        <v>1295</v>
      </c>
      <c r="H350" s="44">
        <v>15000</v>
      </c>
      <c r="I350" s="44">
        <v>5000</v>
      </c>
      <c r="J350" s="44" t="s">
        <v>455</v>
      </c>
      <c r="K350" s="44" t="s">
        <v>1296</v>
      </c>
      <c r="L350" s="68" t="s">
        <v>1297</v>
      </c>
      <c r="M350" s="36"/>
    </row>
    <row r="351" s="6" customFormat="1" ht="37.5" spans="1:14">
      <c r="A351" s="44">
        <f>SUM($C$21:C351)</f>
        <v>255</v>
      </c>
      <c r="B351" s="36" t="s">
        <v>1298</v>
      </c>
      <c r="C351" s="46">
        <v>1</v>
      </c>
      <c r="D351" s="46" t="s">
        <v>1261</v>
      </c>
      <c r="E351" s="46" t="s">
        <v>1261</v>
      </c>
      <c r="F351" s="127" t="s">
        <v>441</v>
      </c>
      <c r="G351" s="36" t="s">
        <v>1299</v>
      </c>
      <c r="H351" s="44">
        <v>165000</v>
      </c>
      <c r="I351" s="44">
        <v>75000</v>
      </c>
      <c r="J351" s="46" t="s">
        <v>1274</v>
      </c>
      <c r="K351" s="46" t="s">
        <v>283</v>
      </c>
      <c r="L351" s="125" t="s">
        <v>1276</v>
      </c>
      <c r="M351" s="45"/>
      <c r="N351" s="140" t="s">
        <v>1300</v>
      </c>
    </row>
    <row r="352" s="13" customFormat="1" ht="37.5" spans="1:13">
      <c r="A352" s="44">
        <f>SUM($C$21:C352)</f>
        <v>256</v>
      </c>
      <c r="B352" s="45" t="s">
        <v>1301</v>
      </c>
      <c r="C352" s="46">
        <v>1</v>
      </c>
      <c r="D352" s="46" t="s">
        <v>1261</v>
      </c>
      <c r="E352" s="46" t="s">
        <v>1261</v>
      </c>
      <c r="F352" s="46" t="s">
        <v>362</v>
      </c>
      <c r="G352" s="45" t="s">
        <v>1302</v>
      </c>
      <c r="H352" s="44">
        <v>12817</v>
      </c>
      <c r="I352" s="44">
        <v>10000</v>
      </c>
      <c r="J352" s="44" t="s">
        <v>405</v>
      </c>
      <c r="K352" s="46" t="s">
        <v>1203</v>
      </c>
      <c r="L352" s="36" t="s">
        <v>276</v>
      </c>
      <c r="M352" s="45"/>
    </row>
    <row r="353" s="6" customFormat="1" ht="37.5" spans="1:13">
      <c r="A353" s="44">
        <f>SUM($C$21:C353)</f>
        <v>257</v>
      </c>
      <c r="B353" s="61" t="s">
        <v>1303</v>
      </c>
      <c r="C353" s="34">
        <v>1</v>
      </c>
      <c r="D353" s="46" t="s">
        <v>1096</v>
      </c>
      <c r="E353" s="46" t="s">
        <v>1096</v>
      </c>
      <c r="F353" s="46" t="s">
        <v>362</v>
      </c>
      <c r="G353" s="45" t="s">
        <v>1304</v>
      </c>
      <c r="H353" s="44">
        <v>16952</v>
      </c>
      <c r="I353" s="44">
        <v>15000</v>
      </c>
      <c r="J353" s="44" t="s">
        <v>405</v>
      </c>
      <c r="K353" s="44" t="s">
        <v>1305</v>
      </c>
      <c r="L353" s="68" t="s">
        <v>1259</v>
      </c>
      <c r="M353" s="36"/>
    </row>
    <row r="354" s="6" customFormat="1" ht="37.5" spans="1:13">
      <c r="A354" s="44">
        <f>SUM($C$21:C354)</f>
        <v>258</v>
      </c>
      <c r="B354" s="61" t="s">
        <v>1306</v>
      </c>
      <c r="C354" s="34">
        <v>1</v>
      </c>
      <c r="D354" s="46" t="s">
        <v>1261</v>
      </c>
      <c r="E354" s="46" t="s">
        <v>1096</v>
      </c>
      <c r="F354" s="46" t="s">
        <v>471</v>
      </c>
      <c r="G354" s="45" t="s">
        <v>1307</v>
      </c>
      <c r="H354" s="44">
        <v>7500</v>
      </c>
      <c r="I354" s="44">
        <v>2500</v>
      </c>
      <c r="J354" s="44" t="s">
        <v>1029</v>
      </c>
      <c r="K354" s="44" t="s">
        <v>1308</v>
      </c>
      <c r="L354" s="68" t="s">
        <v>1309</v>
      </c>
      <c r="M354" s="36"/>
    </row>
    <row r="355" s="13" customFormat="1" ht="37.5" spans="1:13">
      <c r="A355" s="44">
        <f>SUM($C$21:C355)</f>
        <v>259</v>
      </c>
      <c r="B355" s="45" t="s">
        <v>1310</v>
      </c>
      <c r="C355" s="46">
        <v>1</v>
      </c>
      <c r="D355" s="46" t="s">
        <v>1261</v>
      </c>
      <c r="E355" s="46" t="s">
        <v>402</v>
      </c>
      <c r="F355" s="46" t="s">
        <v>476</v>
      </c>
      <c r="G355" s="45" t="s">
        <v>1311</v>
      </c>
      <c r="H355" s="44">
        <v>16095</v>
      </c>
      <c r="I355" s="44">
        <v>10000</v>
      </c>
      <c r="J355" s="44" t="s">
        <v>1029</v>
      </c>
      <c r="K355" s="44" t="s">
        <v>326</v>
      </c>
      <c r="L355" s="36" t="s">
        <v>1312</v>
      </c>
      <c r="M355" s="45"/>
    </row>
    <row r="356" s="13" customFormat="1" ht="37.5" spans="1:13">
      <c r="A356" s="44">
        <f>SUM($C$21:C356)</f>
        <v>260</v>
      </c>
      <c r="B356" s="45" t="s">
        <v>1313</v>
      </c>
      <c r="C356" s="46">
        <v>1</v>
      </c>
      <c r="D356" s="46" t="s">
        <v>402</v>
      </c>
      <c r="E356" s="46" t="s">
        <v>402</v>
      </c>
      <c r="F356" s="46" t="s">
        <v>441</v>
      </c>
      <c r="G356" s="45" t="s">
        <v>1314</v>
      </c>
      <c r="H356" s="44">
        <v>31251</v>
      </c>
      <c r="I356" s="44">
        <v>10000</v>
      </c>
      <c r="J356" s="44" t="s">
        <v>1029</v>
      </c>
      <c r="K356" s="44" t="s">
        <v>326</v>
      </c>
      <c r="L356" s="36" t="s">
        <v>1315</v>
      </c>
      <c r="M356" s="45"/>
    </row>
    <row r="357" s="13" customFormat="1" ht="37.5" spans="1:13">
      <c r="A357" s="44">
        <f>SUM($C$21:C357)</f>
        <v>261</v>
      </c>
      <c r="B357" s="128" t="s">
        <v>1316</v>
      </c>
      <c r="C357" s="46">
        <v>1</v>
      </c>
      <c r="D357" s="46" t="s">
        <v>1261</v>
      </c>
      <c r="E357" s="46" t="s">
        <v>402</v>
      </c>
      <c r="F357" s="46" t="s">
        <v>476</v>
      </c>
      <c r="G357" s="45" t="s">
        <v>1317</v>
      </c>
      <c r="H357" s="44">
        <v>37767</v>
      </c>
      <c r="I357" s="44">
        <v>10000</v>
      </c>
      <c r="J357" s="44" t="s">
        <v>1029</v>
      </c>
      <c r="K357" s="44" t="s">
        <v>326</v>
      </c>
      <c r="L357" s="36" t="s">
        <v>1318</v>
      </c>
      <c r="M357" s="45"/>
    </row>
    <row r="358" s="13" customFormat="1" ht="37.5" spans="1:13">
      <c r="A358" s="44">
        <f>SUM($C$21:C358)</f>
        <v>262</v>
      </c>
      <c r="B358" s="128" t="s">
        <v>1319</v>
      </c>
      <c r="C358" s="46">
        <v>1</v>
      </c>
      <c r="D358" s="46" t="s">
        <v>1261</v>
      </c>
      <c r="E358" s="46" t="s">
        <v>402</v>
      </c>
      <c r="F358" s="46" t="s">
        <v>471</v>
      </c>
      <c r="G358" s="45" t="s">
        <v>1320</v>
      </c>
      <c r="H358" s="44">
        <v>84764</v>
      </c>
      <c r="I358" s="44">
        <v>5000</v>
      </c>
      <c r="J358" s="44" t="s">
        <v>1029</v>
      </c>
      <c r="K358" s="44" t="s">
        <v>326</v>
      </c>
      <c r="L358" s="68" t="s">
        <v>1321</v>
      </c>
      <c r="M358" s="45"/>
    </row>
    <row r="359" s="6" customFormat="1" customHeight="1" spans="1:13">
      <c r="A359" s="109" t="s">
        <v>1322</v>
      </c>
      <c r="B359" s="110" t="s">
        <v>1323</v>
      </c>
      <c r="C359" s="34"/>
      <c r="D359" s="29">
        <f t="shared" ref="D359:I359" si="41">SUM(D363,D426,D442,D498)</f>
        <v>125</v>
      </c>
      <c r="E359" s="29"/>
      <c r="F359" s="29"/>
      <c r="G359" s="29"/>
      <c r="H359" s="33">
        <f t="shared" si="41"/>
        <v>14060782.76</v>
      </c>
      <c r="I359" s="33">
        <f t="shared" si="41"/>
        <v>2588766.68</v>
      </c>
      <c r="J359" s="66"/>
      <c r="K359" s="66"/>
      <c r="L359" s="67"/>
      <c r="M359" s="22"/>
    </row>
    <row r="360" s="6" customFormat="1" spans="1:13">
      <c r="A360" s="111"/>
      <c r="B360" s="35" t="s">
        <v>247</v>
      </c>
      <c r="C360" s="129"/>
      <c r="D360" s="29">
        <f t="shared" ref="D360:I360" si="42">SUM(D365,D414,D427,D444,D483,D499)</f>
        <v>29</v>
      </c>
      <c r="E360" s="29"/>
      <c r="F360" s="29"/>
      <c r="G360" s="29"/>
      <c r="H360" s="29">
        <f t="shared" si="42"/>
        <v>2936886</v>
      </c>
      <c r="I360" s="29">
        <f t="shared" si="42"/>
        <v>474250</v>
      </c>
      <c r="J360" s="66"/>
      <c r="K360" s="66"/>
      <c r="L360" s="67"/>
      <c r="M360" s="22"/>
    </row>
    <row r="361" s="6" customFormat="1" spans="1:14">
      <c r="A361" s="59"/>
      <c r="B361" s="35" t="s">
        <v>248</v>
      </c>
      <c r="C361" s="129"/>
      <c r="D361" s="33">
        <f t="shared" ref="D361:I361" si="43">SUM(D373,D405,D419,D423,D431,D453,D505,D408,D486)</f>
        <v>89</v>
      </c>
      <c r="E361" s="33"/>
      <c r="F361" s="33"/>
      <c r="G361" s="33"/>
      <c r="H361" s="33">
        <f t="shared" si="43"/>
        <v>9374333.76</v>
      </c>
      <c r="I361" s="33">
        <f t="shared" si="43"/>
        <v>1766516.68</v>
      </c>
      <c r="J361" s="66"/>
      <c r="K361" s="66"/>
      <c r="L361" s="67"/>
      <c r="M361" s="22"/>
      <c r="N361" s="4"/>
    </row>
    <row r="362" s="6" customFormat="1" spans="1:15">
      <c r="A362" s="59"/>
      <c r="B362" s="35" t="s">
        <v>249</v>
      </c>
      <c r="C362" s="129"/>
      <c r="D362" s="29">
        <f t="shared" ref="D362:I362" si="44">SUM(D401,D476,D496)</f>
        <v>7</v>
      </c>
      <c r="E362" s="29"/>
      <c r="F362" s="29"/>
      <c r="G362" s="29"/>
      <c r="H362" s="29">
        <f t="shared" si="44"/>
        <v>1749563</v>
      </c>
      <c r="I362" s="29">
        <f t="shared" si="44"/>
        <v>348000</v>
      </c>
      <c r="J362" s="66"/>
      <c r="K362" s="66"/>
      <c r="L362" s="67"/>
      <c r="M362" s="22"/>
      <c r="N362" s="4"/>
      <c r="O362" s="4"/>
    </row>
    <row r="363" s="6" customFormat="1" spans="1:18">
      <c r="A363" s="111"/>
      <c r="B363" s="35" t="s">
        <v>1324</v>
      </c>
      <c r="C363" s="129"/>
      <c r="D363" s="29">
        <f t="shared" ref="D363:I363" si="45">SUM(D364,D404,D407,D413,D422)</f>
        <v>49</v>
      </c>
      <c r="E363" s="29"/>
      <c r="F363" s="29"/>
      <c r="G363" s="29"/>
      <c r="H363" s="33">
        <f t="shared" si="45"/>
        <v>2687577.88</v>
      </c>
      <c r="I363" s="29">
        <f t="shared" si="45"/>
        <v>615620</v>
      </c>
      <c r="J363" s="66"/>
      <c r="K363" s="66"/>
      <c r="L363" s="67"/>
      <c r="M363" s="22"/>
      <c r="N363" s="4"/>
      <c r="O363" s="4"/>
      <c r="P363" s="4"/>
      <c r="Q363" s="4"/>
      <c r="R363" s="4"/>
    </row>
    <row r="364" s="4" customFormat="1" spans="1:13">
      <c r="A364" s="44"/>
      <c r="B364" s="35" t="s">
        <v>1325</v>
      </c>
      <c r="C364" s="34"/>
      <c r="D364" s="29">
        <f t="shared" ref="D364:I364" si="46">SUM(D365,D373,D401)</f>
        <v>36</v>
      </c>
      <c r="E364" s="29"/>
      <c r="F364" s="29"/>
      <c r="G364" s="29"/>
      <c r="H364" s="33">
        <f t="shared" si="46"/>
        <v>2134187.2</v>
      </c>
      <c r="I364" s="29">
        <f t="shared" si="46"/>
        <v>533250</v>
      </c>
      <c r="J364" s="66"/>
      <c r="K364" s="66"/>
      <c r="L364" s="67"/>
      <c r="M364" s="22"/>
    </row>
    <row r="365" s="4" customFormat="1" spans="1:13">
      <c r="A365" s="44"/>
      <c r="B365" s="35" t="s">
        <v>247</v>
      </c>
      <c r="C365" s="34"/>
      <c r="D365" s="29">
        <f>SUM(C366:C372)</f>
        <v>7</v>
      </c>
      <c r="E365" s="29"/>
      <c r="F365" s="29"/>
      <c r="G365" s="29"/>
      <c r="H365" s="33">
        <f>SUM(H366:H372)</f>
        <v>646332</v>
      </c>
      <c r="I365" s="33">
        <f>SUM(I366:I372)</f>
        <v>120750</v>
      </c>
      <c r="J365" s="66"/>
      <c r="K365" s="66"/>
      <c r="L365" s="67"/>
      <c r="M365" s="22"/>
    </row>
    <row r="366" s="4" customFormat="1" ht="37.5" spans="1:17">
      <c r="A366" s="44">
        <f>SUM($C$21:C366)</f>
        <v>263</v>
      </c>
      <c r="B366" s="36" t="s">
        <v>1326</v>
      </c>
      <c r="C366" s="34">
        <v>1</v>
      </c>
      <c r="D366" s="46" t="s">
        <v>1327</v>
      </c>
      <c r="E366" s="46" t="s">
        <v>546</v>
      </c>
      <c r="F366" s="46" t="s">
        <v>362</v>
      </c>
      <c r="G366" s="45" t="s">
        <v>1328</v>
      </c>
      <c r="H366" s="44">
        <v>114791</v>
      </c>
      <c r="I366" s="44">
        <v>50000</v>
      </c>
      <c r="J366" s="44" t="s">
        <v>583</v>
      </c>
      <c r="K366" s="44" t="s">
        <v>801</v>
      </c>
      <c r="L366" s="68" t="s">
        <v>264</v>
      </c>
      <c r="M366" s="29" t="s">
        <v>1329</v>
      </c>
      <c r="N366" s="141" t="s">
        <v>1330</v>
      </c>
      <c r="O366" s="6"/>
      <c r="P366" s="6"/>
      <c r="Q366" s="6"/>
    </row>
    <row r="367" s="4" customFormat="1" ht="37.5" spans="1:17">
      <c r="A367" s="44">
        <f>SUM($C$21:C367)</f>
        <v>264</v>
      </c>
      <c r="B367" s="36" t="s">
        <v>1331</v>
      </c>
      <c r="C367" s="34">
        <v>1</v>
      </c>
      <c r="D367" s="46" t="s">
        <v>1327</v>
      </c>
      <c r="E367" s="46" t="s">
        <v>546</v>
      </c>
      <c r="F367" s="46" t="s">
        <v>362</v>
      </c>
      <c r="G367" s="45" t="s">
        <v>1332</v>
      </c>
      <c r="H367" s="44">
        <v>16655</v>
      </c>
      <c r="I367" s="44">
        <v>8000</v>
      </c>
      <c r="J367" s="44" t="s">
        <v>583</v>
      </c>
      <c r="K367" s="44" t="s">
        <v>1333</v>
      </c>
      <c r="L367" s="68" t="s">
        <v>264</v>
      </c>
      <c r="M367" s="29"/>
      <c r="N367" s="141"/>
      <c r="O367" s="6"/>
      <c r="P367" s="6"/>
      <c r="Q367" s="6"/>
    </row>
    <row r="368" s="2" customFormat="1" ht="37.5" spans="1:12">
      <c r="A368" s="44">
        <f>SUM($C$21:C368)</f>
        <v>265</v>
      </c>
      <c r="B368" s="36" t="s">
        <v>1334</v>
      </c>
      <c r="C368" s="46">
        <v>1</v>
      </c>
      <c r="D368" s="46" t="s">
        <v>1335</v>
      </c>
      <c r="E368" s="46" t="s">
        <v>1336</v>
      </c>
      <c r="F368" s="36" t="s">
        <v>355</v>
      </c>
      <c r="G368" s="36" t="s">
        <v>1337</v>
      </c>
      <c r="H368" s="46">
        <v>236376</v>
      </c>
      <c r="I368" s="46">
        <v>100</v>
      </c>
      <c r="J368" s="46" t="s">
        <v>455</v>
      </c>
      <c r="K368" s="2" t="s">
        <v>366</v>
      </c>
      <c r="L368" s="68" t="s">
        <v>264</v>
      </c>
    </row>
    <row r="369" s="2" customFormat="1" ht="47.25" customHeight="1" spans="1:12">
      <c r="A369" s="44">
        <f>SUM($C$21:C369)</f>
        <v>266</v>
      </c>
      <c r="B369" s="36" t="s">
        <v>1338</v>
      </c>
      <c r="C369" s="46">
        <v>1</v>
      </c>
      <c r="D369" s="46" t="s">
        <v>1335</v>
      </c>
      <c r="E369" s="46" t="s">
        <v>1336</v>
      </c>
      <c r="F369" s="36" t="s">
        <v>355</v>
      </c>
      <c r="G369" s="36" t="s">
        <v>1339</v>
      </c>
      <c r="H369" s="46">
        <v>102160</v>
      </c>
      <c r="I369" s="46">
        <v>100</v>
      </c>
      <c r="J369" s="46" t="s">
        <v>455</v>
      </c>
      <c r="K369" s="2" t="s">
        <v>366</v>
      </c>
      <c r="L369" s="68" t="s">
        <v>264</v>
      </c>
    </row>
    <row r="370" s="4" customFormat="1" ht="60.75" spans="1:17">
      <c r="A370" s="44">
        <f>SUM($C$21:C370)</f>
        <v>267</v>
      </c>
      <c r="B370" s="130" t="s">
        <v>1340</v>
      </c>
      <c r="C370" s="34">
        <v>1</v>
      </c>
      <c r="D370" s="46" t="s">
        <v>1341</v>
      </c>
      <c r="E370" s="46" t="s">
        <v>354</v>
      </c>
      <c r="F370" s="46" t="s">
        <v>355</v>
      </c>
      <c r="G370" s="130" t="s">
        <v>1342</v>
      </c>
      <c r="H370" s="131">
        <v>140695</v>
      </c>
      <c r="I370" s="131">
        <v>50000</v>
      </c>
      <c r="J370" s="44" t="s">
        <v>583</v>
      </c>
      <c r="K370" s="44" t="s">
        <v>1343</v>
      </c>
      <c r="L370" s="68" t="s">
        <v>264</v>
      </c>
      <c r="M370" s="29"/>
      <c r="N370" s="141"/>
      <c r="O370" s="6"/>
      <c r="P370" s="6"/>
      <c r="Q370" s="6"/>
    </row>
    <row r="371" s="4" customFormat="1" ht="37.5" spans="1:17">
      <c r="A371" s="44">
        <f>SUM($C$21:C371)</f>
        <v>268</v>
      </c>
      <c r="B371" s="36" t="s">
        <v>1344</v>
      </c>
      <c r="C371" s="34">
        <v>1</v>
      </c>
      <c r="D371" s="46" t="s">
        <v>1341</v>
      </c>
      <c r="E371" s="46" t="s">
        <v>354</v>
      </c>
      <c r="F371" s="46" t="s">
        <v>355</v>
      </c>
      <c r="G371" s="45" t="s">
        <v>1345</v>
      </c>
      <c r="H371" s="44">
        <v>24155</v>
      </c>
      <c r="I371" s="44">
        <v>5000</v>
      </c>
      <c r="J371" s="44" t="s">
        <v>583</v>
      </c>
      <c r="K371" s="44" t="s">
        <v>267</v>
      </c>
      <c r="L371" s="68" t="s">
        <v>264</v>
      </c>
      <c r="M371" s="29" t="s">
        <v>1329</v>
      </c>
      <c r="N371" s="141" t="s">
        <v>1330</v>
      </c>
      <c r="O371" s="6"/>
      <c r="P371" s="6"/>
      <c r="Q371" s="6"/>
    </row>
    <row r="372" s="4" customFormat="1" ht="37.5" spans="1:18">
      <c r="A372" s="44">
        <f>SUM($C$21:C372)</f>
        <v>269</v>
      </c>
      <c r="B372" s="47" t="s">
        <v>1346</v>
      </c>
      <c r="C372" s="34">
        <v>1</v>
      </c>
      <c r="D372" s="46" t="s">
        <v>1347</v>
      </c>
      <c r="E372" s="46" t="s">
        <v>485</v>
      </c>
      <c r="F372" s="46" t="s">
        <v>485</v>
      </c>
      <c r="G372" s="45" t="s">
        <v>1348</v>
      </c>
      <c r="H372" s="44">
        <v>11500</v>
      </c>
      <c r="I372" s="44">
        <v>7550</v>
      </c>
      <c r="J372" s="46" t="s">
        <v>405</v>
      </c>
      <c r="K372" s="46" t="s">
        <v>267</v>
      </c>
      <c r="L372" s="36" t="s">
        <v>264</v>
      </c>
      <c r="M372" s="22"/>
      <c r="O372" s="6"/>
      <c r="P372" s="6"/>
      <c r="Q372" s="6"/>
      <c r="R372" s="6"/>
    </row>
    <row r="373" s="6" customFormat="1" spans="1:14">
      <c r="A373" s="44"/>
      <c r="B373" s="35" t="s">
        <v>248</v>
      </c>
      <c r="C373" s="34"/>
      <c r="D373" s="29">
        <f>SUM(C374:C400)</f>
        <v>27</v>
      </c>
      <c r="E373" s="29"/>
      <c r="F373" s="29"/>
      <c r="G373" s="48"/>
      <c r="H373" s="33">
        <f>SUM(H374:H400)</f>
        <v>1396955.2</v>
      </c>
      <c r="I373" s="33">
        <f>SUM(I374:I400)</f>
        <v>390500</v>
      </c>
      <c r="J373" s="64"/>
      <c r="K373" s="64"/>
      <c r="L373" s="65"/>
      <c r="M373" s="22"/>
      <c r="N373" s="3"/>
    </row>
    <row r="374" s="6" customFormat="1" ht="56.25" spans="1:13">
      <c r="A374" s="44">
        <f>SUM($C$21:C374)</f>
        <v>270</v>
      </c>
      <c r="B374" s="47" t="s">
        <v>1349</v>
      </c>
      <c r="C374" s="34">
        <v>1</v>
      </c>
      <c r="D374" s="46" t="s">
        <v>1327</v>
      </c>
      <c r="E374" s="46" t="s">
        <v>1336</v>
      </c>
      <c r="F374" s="46" t="s">
        <v>355</v>
      </c>
      <c r="G374" s="45" t="s">
        <v>1350</v>
      </c>
      <c r="H374" s="44">
        <v>185690</v>
      </c>
      <c r="I374" s="44">
        <v>10000</v>
      </c>
      <c r="J374" s="44" t="s">
        <v>583</v>
      </c>
      <c r="K374" s="44" t="s">
        <v>1351</v>
      </c>
      <c r="L374" s="68" t="s">
        <v>1352</v>
      </c>
      <c r="M374" s="22" t="s">
        <v>1353</v>
      </c>
    </row>
    <row r="375" s="4" customFormat="1" ht="48" spans="1:19">
      <c r="A375" s="44">
        <f>SUM($C$21:C375)</f>
        <v>271</v>
      </c>
      <c r="B375" s="45" t="s">
        <v>1354</v>
      </c>
      <c r="C375" s="34">
        <v>1</v>
      </c>
      <c r="D375" s="46" t="s">
        <v>1327</v>
      </c>
      <c r="E375" s="46" t="s">
        <v>354</v>
      </c>
      <c r="F375" s="46" t="s">
        <v>355</v>
      </c>
      <c r="G375" s="132" t="s">
        <v>1355</v>
      </c>
      <c r="H375" s="44">
        <v>225838.5</v>
      </c>
      <c r="I375" s="44">
        <v>100000</v>
      </c>
      <c r="J375" s="46" t="s">
        <v>583</v>
      </c>
      <c r="K375" s="133" t="s">
        <v>305</v>
      </c>
      <c r="L375" s="142" t="s">
        <v>1356</v>
      </c>
      <c r="M375" s="87"/>
      <c r="N375" s="141" t="s">
        <v>1357</v>
      </c>
      <c r="O375" s="143" t="s">
        <v>1358</v>
      </c>
      <c r="P375" s="144"/>
      <c r="Q375" s="144"/>
      <c r="R375" s="144"/>
      <c r="S375" s="144"/>
    </row>
    <row r="376" s="4" customFormat="1" ht="56.25" spans="1:13">
      <c r="A376" s="44">
        <f>SUM($C$21:C376)</f>
        <v>272</v>
      </c>
      <c r="B376" s="45" t="s">
        <v>1359</v>
      </c>
      <c r="C376" s="34">
        <v>1</v>
      </c>
      <c r="D376" s="133" t="s">
        <v>1327</v>
      </c>
      <c r="E376" s="46" t="s">
        <v>354</v>
      </c>
      <c r="F376" s="46" t="s">
        <v>355</v>
      </c>
      <c r="G376" s="132" t="s">
        <v>1360</v>
      </c>
      <c r="H376" s="44">
        <v>143281.7</v>
      </c>
      <c r="I376" s="44">
        <v>30000</v>
      </c>
      <c r="J376" s="46" t="s">
        <v>583</v>
      </c>
      <c r="K376" s="133" t="s">
        <v>305</v>
      </c>
      <c r="L376" s="142" t="s">
        <v>1361</v>
      </c>
      <c r="M376" s="22"/>
    </row>
    <row r="377" s="4" customFormat="1" ht="56.25" spans="1:20">
      <c r="A377" s="44">
        <f>SUM($C$21:C377)</f>
        <v>273</v>
      </c>
      <c r="B377" s="132" t="s">
        <v>1362</v>
      </c>
      <c r="C377" s="34">
        <v>1</v>
      </c>
      <c r="D377" s="133" t="s">
        <v>1327</v>
      </c>
      <c r="E377" s="46" t="s">
        <v>546</v>
      </c>
      <c r="F377" s="46" t="s">
        <v>362</v>
      </c>
      <c r="G377" s="132" t="s">
        <v>1363</v>
      </c>
      <c r="H377" s="134">
        <v>51837</v>
      </c>
      <c r="I377" s="134">
        <v>10000</v>
      </c>
      <c r="J377" s="46" t="s">
        <v>583</v>
      </c>
      <c r="K377" s="55" t="s">
        <v>305</v>
      </c>
      <c r="L377" s="145" t="s">
        <v>264</v>
      </c>
      <c r="M377" s="87"/>
      <c r="N377" s="141" t="s">
        <v>1357</v>
      </c>
      <c r="O377" s="143" t="s">
        <v>1364</v>
      </c>
      <c r="P377" s="144"/>
      <c r="Q377" s="144"/>
      <c r="R377" s="144"/>
      <c r="S377" s="144"/>
      <c r="T377" s="144"/>
    </row>
    <row r="378" s="4" customFormat="1" ht="37.5" spans="1:14">
      <c r="A378" s="44">
        <f>SUM($C$21:C378)</f>
        <v>274</v>
      </c>
      <c r="B378" s="45" t="s">
        <v>1365</v>
      </c>
      <c r="C378" s="34">
        <v>1</v>
      </c>
      <c r="D378" s="46" t="s">
        <v>1341</v>
      </c>
      <c r="E378" s="46" t="s">
        <v>354</v>
      </c>
      <c r="F378" s="46" t="s">
        <v>355</v>
      </c>
      <c r="G378" s="45" t="s">
        <v>1366</v>
      </c>
      <c r="H378" s="44">
        <v>101870</v>
      </c>
      <c r="I378" s="44">
        <v>20000</v>
      </c>
      <c r="J378" s="46" t="s">
        <v>583</v>
      </c>
      <c r="K378" s="55" t="s">
        <v>305</v>
      </c>
      <c r="L378" s="142" t="s">
        <v>1367</v>
      </c>
      <c r="M378" s="29" t="s">
        <v>1329</v>
      </c>
      <c r="N378" s="141" t="s">
        <v>1330</v>
      </c>
    </row>
    <row r="379" s="4" customFormat="1" ht="37.5" spans="1:14">
      <c r="A379" s="44">
        <f>SUM($C$21:C379)</f>
        <v>275</v>
      </c>
      <c r="B379" s="45" t="s">
        <v>1368</v>
      </c>
      <c r="C379" s="34">
        <v>1</v>
      </c>
      <c r="D379" s="46" t="s">
        <v>1369</v>
      </c>
      <c r="E379" s="46" t="s">
        <v>1370</v>
      </c>
      <c r="F379" s="46" t="s">
        <v>485</v>
      </c>
      <c r="G379" s="45" t="s">
        <v>1371</v>
      </c>
      <c r="H379" s="44">
        <v>13500</v>
      </c>
      <c r="I379" s="44">
        <v>5000</v>
      </c>
      <c r="J379" s="46" t="s">
        <v>405</v>
      </c>
      <c r="K379" s="46" t="s">
        <v>1372</v>
      </c>
      <c r="L379" s="68" t="s">
        <v>264</v>
      </c>
      <c r="M379" s="87"/>
      <c r="N379" s="141" t="s">
        <v>1373</v>
      </c>
    </row>
    <row r="380" s="6" customFormat="1" ht="37.5" spans="1:15">
      <c r="A380" s="44">
        <f>SUM($C$21:C380)</f>
        <v>276</v>
      </c>
      <c r="B380" s="47" t="s">
        <v>1374</v>
      </c>
      <c r="C380" s="34">
        <v>1</v>
      </c>
      <c r="D380" s="46" t="s">
        <v>1375</v>
      </c>
      <c r="E380" s="46" t="s">
        <v>1370</v>
      </c>
      <c r="F380" s="46" t="s">
        <v>485</v>
      </c>
      <c r="G380" s="45" t="s">
        <v>1376</v>
      </c>
      <c r="H380" s="44">
        <v>14500</v>
      </c>
      <c r="I380" s="44">
        <v>5000</v>
      </c>
      <c r="J380" s="44" t="s">
        <v>405</v>
      </c>
      <c r="K380" s="44" t="s">
        <v>305</v>
      </c>
      <c r="L380" s="68" t="s">
        <v>1377</v>
      </c>
      <c r="M380" s="125"/>
      <c r="N380" s="141" t="s">
        <v>1378</v>
      </c>
      <c r="O380" s="5" t="s">
        <v>1379</v>
      </c>
    </row>
    <row r="381" s="4" customFormat="1" ht="37.5" spans="1:14">
      <c r="A381" s="44">
        <f>SUM($C$21:C381)</f>
        <v>277</v>
      </c>
      <c r="B381" s="47" t="s">
        <v>1380</v>
      </c>
      <c r="C381" s="34">
        <v>1</v>
      </c>
      <c r="D381" s="46" t="s">
        <v>1381</v>
      </c>
      <c r="E381" s="46" t="s">
        <v>528</v>
      </c>
      <c r="F381" s="46" t="s">
        <v>441</v>
      </c>
      <c r="G381" s="45" t="s">
        <v>1382</v>
      </c>
      <c r="H381" s="44">
        <v>10000</v>
      </c>
      <c r="I381" s="44">
        <v>2000</v>
      </c>
      <c r="J381" s="44" t="s">
        <v>381</v>
      </c>
      <c r="K381" s="44" t="s">
        <v>1383</v>
      </c>
      <c r="L381" s="68" t="s">
        <v>1384</v>
      </c>
      <c r="M381" s="87"/>
      <c r="N381" s="146"/>
    </row>
    <row r="382" s="4" customFormat="1" spans="1:14">
      <c r="A382" s="44">
        <f>SUM($C$21:C382)</f>
        <v>278</v>
      </c>
      <c r="B382" s="47" t="s">
        <v>1385</v>
      </c>
      <c r="C382" s="34">
        <v>1</v>
      </c>
      <c r="D382" s="46" t="s">
        <v>1386</v>
      </c>
      <c r="E382" s="46" t="s">
        <v>362</v>
      </c>
      <c r="F382" s="46" t="s">
        <v>362</v>
      </c>
      <c r="G382" s="45" t="s">
        <v>1387</v>
      </c>
      <c r="H382" s="44">
        <v>15000</v>
      </c>
      <c r="I382" s="106">
        <v>12000</v>
      </c>
      <c r="J382" s="44" t="s">
        <v>583</v>
      </c>
      <c r="K382" s="44" t="s">
        <v>305</v>
      </c>
      <c r="L382" s="68" t="s">
        <v>264</v>
      </c>
      <c r="M382" s="87"/>
      <c r="N382" s="146"/>
    </row>
    <row r="383" s="6" customFormat="1" ht="37.5" spans="1:15">
      <c r="A383" s="44">
        <f>SUM($C$21:C383)</f>
        <v>279</v>
      </c>
      <c r="B383" s="135" t="s">
        <v>1388</v>
      </c>
      <c r="C383" s="136">
        <v>1</v>
      </c>
      <c r="D383" s="137" t="s">
        <v>1389</v>
      </c>
      <c r="E383" s="137" t="s">
        <v>765</v>
      </c>
      <c r="F383" s="137" t="s">
        <v>260</v>
      </c>
      <c r="G383" s="138" t="s">
        <v>1390</v>
      </c>
      <c r="H383" s="139">
        <v>30000</v>
      </c>
      <c r="I383" s="147">
        <v>18000</v>
      </c>
      <c r="J383" s="139" t="s">
        <v>583</v>
      </c>
      <c r="K383" s="139" t="s">
        <v>648</v>
      </c>
      <c r="L383" s="148" t="s">
        <v>1391</v>
      </c>
      <c r="M383" s="149" t="s">
        <v>1392</v>
      </c>
      <c r="N383" s="150"/>
      <c r="O383" s="5" t="s">
        <v>1393</v>
      </c>
    </row>
    <row r="384" s="6" customFormat="1" ht="55.5" customHeight="1" spans="1:13">
      <c r="A384" s="44">
        <f>SUM($C$21:C384)</f>
        <v>280</v>
      </c>
      <c r="B384" s="47" t="s">
        <v>1394</v>
      </c>
      <c r="C384" s="34">
        <v>1</v>
      </c>
      <c r="D384" s="46" t="s">
        <v>1327</v>
      </c>
      <c r="E384" s="46" t="s">
        <v>1336</v>
      </c>
      <c r="F384" s="46" t="s">
        <v>355</v>
      </c>
      <c r="G384" s="45" t="s">
        <v>1395</v>
      </c>
      <c r="H384" s="44">
        <v>31315</v>
      </c>
      <c r="I384" s="44">
        <v>6000</v>
      </c>
      <c r="J384" s="44" t="s">
        <v>583</v>
      </c>
      <c r="K384" s="44" t="s">
        <v>319</v>
      </c>
      <c r="L384" s="68" t="s">
        <v>1396</v>
      </c>
      <c r="M384" s="22"/>
    </row>
    <row r="385" s="6" customFormat="1" ht="37.5" spans="1:15">
      <c r="A385" s="44">
        <f>SUM($C$21:C385)</f>
        <v>281</v>
      </c>
      <c r="B385" s="47" t="s">
        <v>1397</v>
      </c>
      <c r="C385" s="34">
        <v>1</v>
      </c>
      <c r="D385" s="46" t="s">
        <v>1327</v>
      </c>
      <c r="E385" s="46" t="s">
        <v>1336</v>
      </c>
      <c r="F385" s="46" t="s">
        <v>355</v>
      </c>
      <c r="G385" s="45" t="s">
        <v>1398</v>
      </c>
      <c r="H385" s="134">
        <v>41260</v>
      </c>
      <c r="I385" s="134">
        <v>8000</v>
      </c>
      <c r="J385" s="44" t="s">
        <v>583</v>
      </c>
      <c r="K385" s="44" t="s">
        <v>319</v>
      </c>
      <c r="L385" s="68" t="s">
        <v>1399</v>
      </c>
      <c r="M385" s="22"/>
      <c r="N385" s="4"/>
      <c r="O385" s="4"/>
    </row>
    <row r="386" s="6" customFormat="1" ht="56.25" spans="1:13">
      <c r="A386" s="44">
        <f>SUM($C$21:C386)</f>
        <v>282</v>
      </c>
      <c r="B386" s="36" t="s">
        <v>1400</v>
      </c>
      <c r="C386" s="34">
        <v>1</v>
      </c>
      <c r="D386" s="46" t="s">
        <v>1341</v>
      </c>
      <c r="E386" s="46" t="s">
        <v>354</v>
      </c>
      <c r="F386" s="46" t="s">
        <v>355</v>
      </c>
      <c r="G386" s="45" t="s">
        <v>1401</v>
      </c>
      <c r="H386" s="44">
        <v>120000</v>
      </c>
      <c r="I386" s="44">
        <v>20000</v>
      </c>
      <c r="J386" s="44" t="s">
        <v>583</v>
      </c>
      <c r="K386" s="44" t="s">
        <v>275</v>
      </c>
      <c r="L386" s="68" t="s">
        <v>1402</v>
      </c>
      <c r="M386" s="22"/>
    </row>
    <row r="387" s="4" customFormat="1" ht="37.5" spans="1:13">
      <c r="A387" s="44">
        <f>SUM($C$21:C387)</f>
        <v>283</v>
      </c>
      <c r="B387" s="47" t="s">
        <v>1403</v>
      </c>
      <c r="C387" s="34">
        <v>1</v>
      </c>
      <c r="D387" s="46" t="s">
        <v>1341</v>
      </c>
      <c r="E387" s="46" t="s">
        <v>354</v>
      </c>
      <c r="F387" s="46" t="s">
        <v>355</v>
      </c>
      <c r="G387" s="45" t="s">
        <v>1404</v>
      </c>
      <c r="H387" s="44">
        <v>40325</v>
      </c>
      <c r="I387" s="44">
        <v>25000</v>
      </c>
      <c r="J387" s="44" t="s">
        <v>583</v>
      </c>
      <c r="K387" s="44" t="s">
        <v>319</v>
      </c>
      <c r="L387" s="68" t="s">
        <v>1405</v>
      </c>
      <c r="M387" s="22"/>
    </row>
    <row r="388" s="6" customFormat="1" ht="56.25" spans="1:18">
      <c r="A388" s="44">
        <f>SUM($C$21:C388)</f>
        <v>284</v>
      </c>
      <c r="B388" s="47" t="s">
        <v>1406</v>
      </c>
      <c r="C388" s="34">
        <v>1</v>
      </c>
      <c r="D388" s="46" t="s">
        <v>1407</v>
      </c>
      <c r="E388" s="46" t="s">
        <v>354</v>
      </c>
      <c r="F388" s="46" t="s">
        <v>355</v>
      </c>
      <c r="G388" s="45" t="s">
        <v>1408</v>
      </c>
      <c r="H388" s="44">
        <v>16353</v>
      </c>
      <c r="I388" s="44">
        <v>1000</v>
      </c>
      <c r="J388" s="44" t="s">
        <v>583</v>
      </c>
      <c r="K388" s="44" t="s">
        <v>1409</v>
      </c>
      <c r="L388" s="68" t="s">
        <v>1405</v>
      </c>
      <c r="M388" s="22"/>
      <c r="P388" s="3"/>
      <c r="Q388" s="3"/>
      <c r="R388" s="3"/>
    </row>
    <row r="389" s="6" customFormat="1" ht="56.25" spans="1:13">
      <c r="A389" s="44">
        <f>SUM($C$21:C389)</f>
        <v>285</v>
      </c>
      <c r="B389" s="47" t="s">
        <v>1410</v>
      </c>
      <c r="C389" s="34">
        <v>1</v>
      </c>
      <c r="D389" s="46" t="s">
        <v>1411</v>
      </c>
      <c r="E389" s="46" t="s">
        <v>354</v>
      </c>
      <c r="F389" s="46" t="s">
        <v>355</v>
      </c>
      <c r="G389" s="45" t="s">
        <v>1412</v>
      </c>
      <c r="H389" s="44">
        <v>21768</v>
      </c>
      <c r="I389" s="44">
        <v>3000</v>
      </c>
      <c r="J389" s="44" t="s">
        <v>583</v>
      </c>
      <c r="K389" s="44" t="s">
        <v>983</v>
      </c>
      <c r="L389" s="68" t="s">
        <v>1405</v>
      </c>
      <c r="M389" s="22"/>
    </row>
    <row r="390" s="6" customFormat="1" ht="37.5" spans="1:15">
      <c r="A390" s="44">
        <f>SUM($C$21:C390)</f>
        <v>286</v>
      </c>
      <c r="B390" s="47" t="s">
        <v>1413</v>
      </c>
      <c r="C390" s="34">
        <v>1</v>
      </c>
      <c r="D390" s="46" t="s">
        <v>1414</v>
      </c>
      <c r="E390" s="46" t="s">
        <v>354</v>
      </c>
      <c r="F390" s="46" t="s">
        <v>355</v>
      </c>
      <c r="G390" s="45" t="s">
        <v>1415</v>
      </c>
      <c r="H390" s="44">
        <v>91291</v>
      </c>
      <c r="I390" s="44">
        <v>1500</v>
      </c>
      <c r="J390" s="44" t="s">
        <v>583</v>
      </c>
      <c r="K390" s="44" t="s">
        <v>1409</v>
      </c>
      <c r="L390" s="68" t="s">
        <v>1405</v>
      </c>
      <c r="M390" s="22"/>
      <c r="N390" s="4"/>
      <c r="O390" s="4"/>
    </row>
    <row r="391" s="4" customFormat="1" ht="56.25" spans="1:13">
      <c r="A391" s="44">
        <f>SUM($C$21:C391)</f>
        <v>287</v>
      </c>
      <c r="B391" s="47" t="s">
        <v>1416</v>
      </c>
      <c r="C391" s="34">
        <v>1</v>
      </c>
      <c r="D391" s="46" t="s">
        <v>1417</v>
      </c>
      <c r="E391" s="46" t="s">
        <v>354</v>
      </c>
      <c r="F391" s="46" t="s">
        <v>355</v>
      </c>
      <c r="G391" s="151" t="s">
        <v>1418</v>
      </c>
      <c r="H391" s="44">
        <v>25000</v>
      </c>
      <c r="I391" s="44">
        <v>10000</v>
      </c>
      <c r="J391" s="44" t="s">
        <v>583</v>
      </c>
      <c r="K391" s="44" t="s">
        <v>1351</v>
      </c>
      <c r="L391" s="68" t="s">
        <v>1405</v>
      </c>
      <c r="M391" s="22"/>
    </row>
    <row r="392" s="4" customFormat="1" ht="37.5" spans="1:15">
      <c r="A392" s="44">
        <f>SUM($C$21:C392)</f>
        <v>288</v>
      </c>
      <c r="B392" s="47" t="s">
        <v>1419</v>
      </c>
      <c r="C392" s="34">
        <v>1</v>
      </c>
      <c r="D392" s="152" t="s">
        <v>1420</v>
      </c>
      <c r="E392" s="46" t="s">
        <v>354</v>
      </c>
      <c r="F392" s="46" t="s">
        <v>355</v>
      </c>
      <c r="G392" s="151" t="s">
        <v>1421</v>
      </c>
      <c r="H392" s="44">
        <v>45000</v>
      </c>
      <c r="I392" s="44">
        <v>14000</v>
      </c>
      <c r="J392" s="44" t="s">
        <v>583</v>
      </c>
      <c r="K392" s="44" t="s">
        <v>1351</v>
      </c>
      <c r="L392" s="68" t="s">
        <v>1405</v>
      </c>
      <c r="M392" s="22"/>
      <c r="N392" s="6"/>
      <c r="O392" s="6"/>
    </row>
    <row r="393" s="4" customFormat="1" ht="37.5" spans="1:13">
      <c r="A393" s="44">
        <f>SUM($C$21:C393)</f>
        <v>289</v>
      </c>
      <c r="B393" s="47" t="s">
        <v>1422</v>
      </c>
      <c r="C393" s="34">
        <v>1</v>
      </c>
      <c r="D393" s="152" t="s">
        <v>1423</v>
      </c>
      <c r="E393" s="46" t="s">
        <v>354</v>
      </c>
      <c r="F393" s="46" t="s">
        <v>355</v>
      </c>
      <c r="G393" s="151" t="s">
        <v>1424</v>
      </c>
      <c r="H393" s="44">
        <v>49000</v>
      </c>
      <c r="I393" s="44">
        <v>24000</v>
      </c>
      <c r="J393" s="44" t="s">
        <v>583</v>
      </c>
      <c r="K393" s="44" t="s">
        <v>866</v>
      </c>
      <c r="L393" s="68" t="s">
        <v>1405</v>
      </c>
      <c r="M393" s="22"/>
    </row>
    <row r="394" s="4" customFormat="1" ht="37.5" spans="1:15">
      <c r="A394" s="44">
        <f>SUM($C$21:C394)</f>
        <v>290</v>
      </c>
      <c r="B394" s="47" t="s">
        <v>1425</v>
      </c>
      <c r="C394" s="34">
        <v>1</v>
      </c>
      <c r="D394" s="46" t="s">
        <v>1426</v>
      </c>
      <c r="E394" s="46" t="s">
        <v>354</v>
      </c>
      <c r="F394" s="46" t="s">
        <v>355</v>
      </c>
      <c r="G394" s="151" t="s">
        <v>1427</v>
      </c>
      <c r="H394" s="44">
        <v>16000</v>
      </c>
      <c r="I394" s="44">
        <v>8000</v>
      </c>
      <c r="J394" s="44" t="s">
        <v>583</v>
      </c>
      <c r="K394" s="44" t="s">
        <v>866</v>
      </c>
      <c r="L394" s="68" t="s">
        <v>1405</v>
      </c>
      <c r="M394" s="22"/>
      <c r="N394" s="6"/>
      <c r="O394" s="6"/>
    </row>
    <row r="395" s="4" customFormat="1" ht="37.5" spans="1:14">
      <c r="A395" s="44">
        <f>SUM($C$21:C395)</f>
        <v>291</v>
      </c>
      <c r="B395" s="45" t="s">
        <v>1428</v>
      </c>
      <c r="C395" s="34">
        <v>1</v>
      </c>
      <c r="D395" s="46" t="s">
        <v>1429</v>
      </c>
      <c r="E395" s="46" t="s">
        <v>528</v>
      </c>
      <c r="F395" s="46" t="s">
        <v>441</v>
      </c>
      <c r="G395" s="45" t="s">
        <v>1430</v>
      </c>
      <c r="H395" s="44">
        <v>27600</v>
      </c>
      <c r="I395" s="44">
        <v>3000</v>
      </c>
      <c r="J395" s="46" t="s">
        <v>509</v>
      </c>
      <c r="K395" s="46" t="s">
        <v>1143</v>
      </c>
      <c r="L395" s="68" t="s">
        <v>1431</v>
      </c>
      <c r="M395" s="87"/>
      <c r="N395" s="146"/>
    </row>
    <row r="396" s="4" customFormat="1" ht="37.5" spans="1:14">
      <c r="A396" s="44">
        <f>SUM($C$21:C396)</f>
        <v>292</v>
      </c>
      <c r="B396" s="47" t="s">
        <v>1432</v>
      </c>
      <c r="C396" s="34">
        <v>1</v>
      </c>
      <c r="D396" s="46" t="s">
        <v>1433</v>
      </c>
      <c r="E396" s="46" t="s">
        <v>528</v>
      </c>
      <c r="F396" s="46" t="s">
        <v>441</v>
      </c>
      <c r="G396" s="45" t="s">
        <v>1434</v>
      </c>
      <c r="H396" s="44">
        <v>12000</v>
      </c>
      <c r="I396" s="44">
        <v>5000</v>
      </c>
      <c r="J396" s="44" t="s">
        <v>381</v>
      </c>
      <c r="K396" s="44" t="s">
        <v>1435</v>
      </c>
      <c r="L396" s="68" t="s">
        <v>1436</v>
      </c>
      <c r="M396" s="87"/>
      <c r="N396" s="146"/>
    </row>
    <row r="397" s="6" customFormat="1" ht="37.5" spans="1:13">
      <c r="A397" s="44">
        <f>SUM($C$21:C397)</f>
        <v>293</v>
      </c>
      <c r="B397" s="91" t="s">
        <v>1437</v>
      </c>
      <c r="C397" s="92">
        <v>1</v>
      </c>
      <c r="D397" s="93" t="s">
        <v>1438</v>
      </c>
      <c r="E397" s="46" t="s">
        <v>618</v>
      </c>
      <c r="F397" s="93" t="s">
        <v>420</v>
      </c>
      <c r="G397" s="94" t="s">
        <v>1439</v>
      </c>
      <c r="H397" s="85">
        <v>11000</v>
      </c>
      <c r="I397" s="85">
        <v>5000</v>
      </c>
      <c r="J397" s="85" t="s">
        <v>583</v>
      </c>
      <c r="K397" s="85" t="s">
        <v>1147</v>
      </c>
      <c r="L397" s="104" t="s">
        <v>1440</v>
      </c>
      <c r="M397" s="155"/>
    </row>
    <row r="398" s="6" customFormat="1" ht="93.75" spans="1:13">
      <c r="A398" s="44">
        <f>SUM($C$21:C398)</f>
        <v>294</v>
      </c>
      <c r="B398" s="91" t="s">
        <v>1441</v>
      </c>
      <c r="C398" s="92">
        <v>1</v>
      </c>
      <c r="D398" s="93" t="s">
        <v>1442</v>
      </c>
      <c r="E398" s="46" t="s">
        <v>315</v>
      </c>
      <c r="F398" s="93" t="s">
        <v>1443</v>
      </c>
      <c r="G398" s="94" t="s">
        <v>1444</v>
      </c>
      <c r="H398" s="85">
        <v>24526</v>
      </c>
      <c r="I398" s="85">
        <v>20000</v>
      </c>
      <c r="J398" s="85" t="s">
        <v>1445</v>
      </c>
      <c r="K398" s="85" t="s">
        <v>648</v>
      </c>
      <c r="L398" s="104" t="s">
        <v>1446</v>
      </c>
      <c r="M398" s="155"/>
    </row>
    <row r="399" s="6" customFormat="1" ht="112.5" spans="1:13">
      <c r="A399" s="44">
        <f>SUM($C$21:C399)</f>
        <v>295</v>
      </c>
      <c r="B399" s="91" t="s">
        <v>1447</v>
      </c>
      <c r="C399" s="92">
        <v>1</v>
      </c>
      <c r="D399" s="93" t="s">
        <v>1448</v>
      </c>
      <c r="E399" s="46" t="s">
        <v>315</v>
      </c>
      <c r="F399" s="93" t="s">
        <v>1443</v>
      </c>
      <c r="G399" s="94" t="s">
        <v>1449</v>
      </c>
      <c r="H399" s="85">
        <v>13000</v>
      </c>
      <c r="I399" s="85">
        <v>10000</v>
      </c>
      <c r="J399" s="85" t="s">
        <v>1445</v>
      </c>
      <c r="K399" s="85" t="s">
        <v>648</v>
      </c>
      <c r="L399" s="104" t="s">
        <v>1446</v>
      </c>
      <c r="M399" s="155"/>
    </row>
    <row r="400" s="6" customFormat="1" ht="56.25" spans="1:14">
      <c r="A400" s="44">
        <f>SUM($C$21:C400)</f>
        <v>296</v>
      </c>
      <c r="B400" s="47" t="s">
        <v>1450</v>
      </c>
      <c r="C400" s="34">
        <v>1</v>
      </c>
      <c r="D400" s="46" t="s">
        <v>1451</v>
      </c>
      <c r="E400" s="46" t="s">
        <v>618</v>
      </c>
      <c r="F400" s="46" t="s">
        <v>420</v>
      </c>
      <c r="G400" s="45" t="s">
        <v>1452</v>
      </c>
      <c r="H400" s="44">
        <v>20000</v>
      </c>
      <c r="I400" s="44">
        <v>15000</v>
      </c>
      <c r="J400" s="44" t="s">
        <v>583</v>
      </c>
      <c r="K400" s="55" t="s">
        <v>319</v>
      </c>
      <c r="L400" s="68" t="s">
        <v>1453</v>
      </c>
      <c r="M400" s="125"/>
      <c r="N400" s="156"/>
    </row>
    <row r="401" s="6" customFormat="1" spans="1:13">
      <c r="A401" s="44"/>
      <c r="B401" s="35" t="s">
        <v>249</v>
      </c>
      <c r="C401" s="34"/>
      <c r="D401" s="29">
        <f>SUM(C402:C403)</f>
        <v>2</v>
      </c>
      <c r="E401" s="29"/>
      <c r="F401" s="29"/>
      <c r="G401" s="48"/>
      <c r="H401" s="33">
        <f>SUM(H402:H403)</f>
        <v>90900</v>
      </c>
      <c r="I401" s="33">
        <f>SUM(I402:I403)</f>
        <v>22000</v>
      </c>
      <c r="J401" s="66"/>
      <c r="K401" s="66"/>
      <c r="L401" s="67"/>
      <c r="M401" s="22"/>
    </row>
    <row r="402" s="6" customFormat="1" ht="37.5" spans="1:15">
      <c r="A402" s="44">
        <f>SUM($C$21:C402)</f>
        <v>297</v>
      </c>
      <c r="B402" s="47" t="s">
        <v>1454</v>
      </c>
      <c r="C402" s="34">
        <v>1</v>
      </c>
      <c r="D402" s="46" t="s">
        <v>1455</v>
      </c>
      <c r="E402" s="46" t="s">
        <v>546</v>
      </c>
      <c r="F402" s="46" t="s">
        <v>1456</v>
      </c>
      <c r="G402" s="45" t="s">
        <v>1457</v>
      </c>
      <c r="H402" s="44">
        <v>12000</v>
      </c>
      <c r="I402" s="44">
        <v>10000</v>
      </c>
      <c r="J402" s="44" t="s">
        <v>381</v>
      </c>
      <c r="K402" s="44" t="s">
        <v>1458</v>
      </c>
      <c r="L402" s="68" t="s">
        <v>1459</v>
      </c>
      <c r="M402" s="22"/>
      <c r="O402" s="3"/>
    </row>
    <row r="403" s="6" customFormat="1" ht="37.5" spans="1:13">
      <c r="A403" s="44">
        <f>SUM($C$21:C403)</f>
        <v>298</v>
      </c>
      <c r="B403" s="47" t="s">
        <v>1460</v>
      </c>
      <c r="C403" s="34">
        <v>1</v>
      </c>
      <c r="D403" s="46" t="s">
        <v>1461</v>
      </c>
      <c r="E403" s="46" t="s">
        <v>315</v>
      </c>
      <c r="F403" s="46" t="s">
        <v>1443</v>
      </c>
      <c r="G403" s="45" t="s">
        <v>1462</v>
      </c>
      <c r="H403" s="44">
        <v>78900</v>
      </c>
      <c r="I403" s="157">
        <v>12000</v>
      </c>
      <c r="J403" s="44" t="s">
        <v>583</v>
      </c>
      <c r="K403" s="44" t="s">
        <v>352</v>
      </c>
      <c r="L403" s="68" t="s">
        <v>1446</v>
      </c>
      <c r="M403" s="22"/>
    </row>
    <row r="404" s="6" customFormat="1" spans="1:13">
      <c r="A404" s="44"/>
      <c r="B404" s="35" t="s">
        <v>1463</v>
      </c>
      <c r="C404" s="34"/>
      <c r="D404" s="29">
        <f t="shared" ref="D404:I404" si="47">SUM(D405)</f>
        <v>1</v>
      </c>
      <c r="E404" s="29"/>
      <c r="F404" s="29"/>
      <c r="G404" s="48"/>
      <c r="H404" s="33">
        <f t="shared" si="47"/>
        <v>7000</v>
      </c>
      <c r="I404" s="33">
        <f t="shared" si="47"/>
        <v>3370</v>
      </c>
      <c r="J404" s="64"/>
      <c r="K404" s="64"/>
      <c r="L404" s="65"/>
      <c r="M404" s="22"/>
    </row>
    <row r="405" s="6" customFormat="1" spans="1:14">
      <c r="A405" s="44"/>
      <c r="B405" s="35" t="s">
        <v>248</v>
      </c>
      <c r="C405" s="34"/>
      <c r="D405" s="29">
        <f>SUM(C406:C406)</f>
        <v>1</v>
      </c>
      <c r="E405" s="29"/>
      <c r="F405" s="29"/>
      <c r="G405" s="48"/>
      <c r="H405" s="33">
        <f>SUM(H406:H406)</f>
        <v>7000</v>
      </c>
      <c r="I405" s="33">
        <f>SUM(I406:I406)</f>
        <v>3370</v>
      </c>
      <c r="J405" s="64"/>
      <c r="K405" s="64"/>
      <c r="L405" s="65"/>
      <c r="M405" s="22"/>
      <c r="N405" s="3"/>
    </row>
    <row r="406" s="6" customFormat="1" ht="37.5" spans="1:15">
      <c r="A406" s="44">
        <f>SUM($C$21:C406)</f>
        <v>299</v>
      </c>
      <c r="B406" s="47" t="s">
        <v>1464</v>
      </c>
      <c r="C406" s="34">
        <v>1</v>
      </c>
      <c r="D406" s="46" t="s">
        <v>1465</v>
      </c>
      <c r="E406" s="46" t="s">
        <v>354</v>
      </c>
      <c r="F406" s="46" t="s">
        <v>355</v>
      </c>
      <c r="G406" s="151" t="s">
        <v>1466</v>
      </c>
      <c r="H406" s="44">
        <v>7000</v>
      </c>
      <c r="I406" s="44">
        <v>3370</v>
      </c>
      <c r="J406" s="44" t="s">
        <v>583</v>
      </c>
      <c r="K406" s="44" t="s">
        <v>319</v>
      </c>
      <c r="L406" s="68" t="s">
        <v>1405</v>
      </c>
      <c r="M406" s="22"/>
      <c r="N406" s="3"/>
      <c r="O406" s="3"/>
    </row>
    <row r="407" s="3" customFormat="1" spans="1:18">
      <c r="A407" s="44"/>
      <c r="B407" s="35" t="s">
        <v>1467</v>
      </c>
      <c r="C407" s="34"/>
      <c r="D407" s="29">
        <f t="shared" ref="D407:I407" si="48">SUM(D408)</f>
        <v>4</v>
      </c>
      <c r="E407" s="29"/>
      <c r="F407" s="29"/>
      <c r="G407" s="29"/>
      <c r="H407" s="33">
        <f t="shared" si="48"/>
        <v>174968.68</v>
      </c>
      <c r="I407" s="29">
        <f t="shared" si="48"/>
        <v>36000</v>
      </c>
      <c r="J407" s="66"/>
      <c r="K407" s="66"/>
      <c r="L407" s="67"/>
      <c r="M407" s="22"/>
      <c r="N407" s="6"/>
      <c r="O407" s="4"/>
      <c r="P407" s="6"/>
      <c r="Q407" s="6"/>
      <c r="R407" s="6"/>
    </row>
    <row r="408" s="6" customFormat="1" spans="1:13">
      <c r="A408" s="44"/>
      <c r="B408" s="35" t="s">
        <v>248</v>
      </c>
      <c r="C408" s="34"/>
      <c r="D408" s="29">
        <f>SUM(C409:C412)</f>
        <v>4</v>
      </c>
      <c r="E408" s="46"/>
      <c r="F408" s="46"/>
      <c r="G408" s="45"/>
      <c r="H408" s="33">
        <f>SUM(H409:H412)</f>
        <v>174968.68</v>
      </c>
      <c r="I408" s="33">
        <f>SUM(I409:I412)</f>
        <v>36000</v>
      </c>
      <c r="J408" s="44"/>
      <c r="K408" s="44"/>
      <c r="L408" s="36"/>
      <c r="M408" s="22"/>
    </row>
    <row r="409" s="6" customFormat="1" ht="93.75" spans="1:15">
      <c r="A409" s="44">
        <f>SUM($C$21:C409)</f>
        <v>300</v>
      </c>
      <c r="B409" s="47" t="s">
        <v>1468</v>
      </c>
      <c r="C409" s="34">
        <v>1</v>
      </c>
      <c r="D409" s="46" t="s">
        <v>1469</v>
      </c>
      <c r="E409" s="46" t="s">
        <v>698</v>
      </c>
      <c r="F409" s="46" t="s">
        <v>333</v>
      </c>
      <c r="G409" s="45" t="s">
        <v>1470</v>
      </c>
      <c r="H409" s="44">
        <v>120000</v>
      </c>
      <c r="I409" s="44">
        <v>20000</v>
      </c>
      <c r="J409" s="44" t="s">
        <v>438</v>
      </c>
      <c r="K409" s="44" t="s">
        <v>1471</v>
      </c>
      <c r="L409" s="68" t="s">
        <v>1472</v>
      </c>
      <c r="M409" s="22"/>
      <c r="O409" s="4"/>
    </row>
    <row r="410" s="4" customFormat="1" ht="37.5" spans="1:18">
      <c r="A410" s="44">
        <f>SUM($C$21:C410)</f>
        <v>301</v>
      </c>
      <c r="B410" s="47" t="s">
        <v>1473</v>
      </c>
      <c r="C410" s="34">
        <v>1</v>
      </c>
      <c r="D410" s="46" t="s">
        <v>1474</v>
      </c>
      <c r="E410" s="46" t="s">
        <v>528</v>
      </c>
      <c r="F410" s="46" t="s">
        <v>441</v>
      </c>
      <c r="G410" s="45" t="s">
        <v>1475</v>
      </c>
      <c r="H410" s="44">
        <v>22200</v>
      </c>
      <c r="I410" s="44">
        <v>6000</v>
      </c>
      <c r="J410" s="44" t="s">
        <v>583</v>
      </c>
      <c r="K410" s="44" t="s">
        <v>1476</v>
      </c>
      <c r="L410" s="68" t="s">
        <v>1384</v>
      </c>
      <c r="M410" s="22" t="s">
        <v>1477</v>
      </c>
      <c r="N410" s="6"/>
      <c r="P410" s="6"/>
      <c r="Q410" s="6"/>
      <c r="R410" s="6"/>
    </row>
    <row r="411" s="4" customFormat="1" ht="37.5" spans="1:18">
      <c r="A411" s="44">
        <f>SUM($C$21:C411)</f>
        <v>302</v>
      </c>
      <c r="B411" s="47" t="s">
        <v>1478</v>
      </c>
      <c r="C411" s="34">
        <v>1</v>
      </c>
      <c r="D411" s="46" t="s">
        <v>1479</v>
      </c>
      <c r="E411" s="46" t="s">
        <v>528</v>
      </c>
      <c r="F411" s="46" t="s">
        <v>441</v>
      </c>
      <c r="G411" s="45" t="s">
        <v>1480</v>
      </c>
      <c r="H411" s="44">
        <v>19500</v>
      </c>
      <c r="I411" s="44">
        <v>3000</v>
      </c>
      <c r="J411" s="44" t="s">
        <v>583</v>
      </c>
      <c r="K411" s="44" t="s">
        <v>326</v>
      </c>
      <c r="L411" s="68" t="s">
        <v>1384</v>
      </c>
      <c r="M411" s="22" t="s">
        <v>1481</v>
      </c>
      <c r="N411" s="6"/>
      <c r="O411" s="6"/>
      <c r="P411" s="6"/>
      <c r="Q411" s="6"/>
      <c r="R411" s="6"/>
    </row>
    <row r="412" s="6" customFormat="1" ht="37.5" spans="1:13">
      <c r="A412" s="44">
        <f>SUM($C$21:C412)</f>
        <v>303</v>
      </c>
      <c r="B412" s="47" t="s">
        <v>1482</v>
      </c>
      <c r="C412" s="34">
        <v>1</v>
      </c>
      <c r="D412" s="46" t="s">
        <v>1483</v>
      </c>
      <c r="E412" s="46" t="s">
        <v>339</v>
      </c>
      <c r="F412" s="46" t="s">
        <v>297</v>
      </c>
      <c r="G412" s="45" t="s">
        <v>1484</v>
      </c>
      <c r="H412" s="44">
        <v>13268.68</v>
      </c>
      <c r="I412" s="44">
        <v>7000</v>
      </c>
      <c r="J412" s="44" t="s">
        <v>603</v>
      </c>
      <c r="K412" s="44" t="s">
        <v>1485</v>
      </c>
      <c r="L412" s="68" t="s">
        <v>1486</v>
      </c>
      <c r="M412" s="22" t="s">
        <v>1481</v>
      </c>
    </row>
    <row r="413" s="6" customFormat="1" spans="1:15">
      <c r="A413" s="139"/>
      <c r="B413" s="35" t="s">
        <v>1487</v>
      </c>
      <c r="C413" s="34"/>
      <c r="D413" s="29">
        <f t="shared" ref="D413:I413" si="49">SUM(D414,D419)</f>
        <v>6</v>
      </c>
      <c r="E413" s="29"/>
      <c r="F413" s="29"/>
      <c r="G413" s="48"/>
      <c r="H413" s="33">
        <f t="shared" si="49"/>
        <v>348798</v>
      </c>
      <c r="I413" s="33">
        <f t="shared" si="49"/>
        <v>40000</v>
      </c>
      <c r="J413" s="66"/>
      <c r="K413" s="66"/>
      <c r="L413" s="67"/>
      <c r="M413" s="22"/>
      <c r="O413" s="4"/>
    </row>
    <row r="414" s="6" customFormat="1" spans="1:15">
      <c r="A414" s="44"/>
      <c r="B414" s="35" t="s">
        <v>247</v>
      </c>
      <c r="C414" s="34"/>
      <c r="D414" s="29">
        <f>SUM(C415:C418)</f>
        <v>4</v>
      </c>
      <c r="E414" s="29"/>
      <c r="F414" s="29"/>
      <c r="G414" s="48"/>
      <c r="H414" s="33">
        <f>SUM(H415:H418)</f>
        <v>49000</v>
      </c>
      <c r="I414" s="33">
        <f>SUM(I415:I418)</f>
        <v>16500</v>
      </c>
      <c r="J414" s="66"/>
      <c r="K414" s="66"/>
      <c r="L414" s="67"/>
      <c r="M414" s="22"/>
      <c r="O414" s="4"/>
    </row>
    <row r="415" s="6" customFormat="1" ht="93.75" spans="1:18">
      <c r="A415" s="44">
        <f>SUM($C$21:C415)</f>
        <v>304</v>
      </c>
      <c r="B415" s="47" t="s">
        <v>1488</v>
      </c>
      <c r="C415" s="34">
        <v>1</v>
      </c>
      <c r="D415" s="46" t="s">
        <v>1489</v>
      </c>
      <c r="E415" s="46" t="s">
        <v>528</v>
      </c>
      <c r="F415" s="46" t="s">
        <v>1490</v>
      </c>
      <c r="G415" s="45" t="s">
        <v>1491</v>
      </c>
      <c r="H415" s="44">
        <v>15000</v>
      </c>
      <c r="I415" s="44">
        <v>5000</v>
      </c>
      <c r="J415" s="44" t="s">
        <v>1445</v>
      </c>
      <c r="K415" s="44" t="s">
        <v>411</v>
      </c>
      <c r="L415" s="68" t="s">
        <v>1431</v>
      </c>
      <c r="M415" s="22"/>
      <c r="O415" s="4"/>
      <c r="P415" s="4"/>
      <c r="Q415" s="4"/>
      <c r="R415" s="4"/>
    </row>
    <row r="416" s="6" customFormat="1" ht="112.5" spans="1:18">
      <c r="A416" s="44">
        <f>SUM($C$21:C416)</f>
        <v>305</v>
      </c>
      <c r="B416" s="47" t="s">
        <v>1492</v>
      </c>
      <c r="C416" s="34">
        <v>1</v>
      </c>
      <c r="D416" s="46" t="s">
        <v>1493</v>
      </c>
      <c r="E416" s="46" t="s">
        <v>528</v>
      </c>
      <c r="F416" s="46" t="s">
        <v>1490</v>
      </c>
      <c r="G416" s="45" t="s">
        <v>1494</v>
      </c>
      <c r="H416" s="44">
        <v>9000</v>
      </c>
      <c r="I416" s="44">
        <v>5000</v>
      </c>
      <c r="J416" s="44" t="s">
        <v>381</v>
      </c>
      <c r="K416" s="44" t="s">
        <v>267</v>
      </c>
      <c r="L416" s="68" t="s">
        <v>1431</v>
      </c>
      <c r="M416" s="22"/>
      <c r="O416" s="4"/>
      <c r="P416" s="4" t="s">
        <v>1495</v>
      </c>
      <c r="Q416" s="4"/>
      <c r="R416" s="4" t="s">
        <v>1496</v>
      </c>
    </row>
    <row r="417" s="6" customFormat="1" ht="37.5" spans="1:18">
      <c r="A417" s="44">
        <f>SUM($C$21:C417)</f>
        <v>306</v>
      </c>
      <c r="B417" s="47" t="s">
        <v>1497</v>
      </c>
      <c r="C417" s="34">
        <v>1</v>
      </c>
      <c r="D417" s="46" t="s">
        <v>1498</v>
      </c>
      <c r="E417" s="46" t="s">
        <v>528</v>
      </c>
      <c r="F417" s="46" t="s">
        <v>441</v>
      </c>
      <c r="G417" s="45" t="s">
        <v>1499</v>
      </c>
      <c r="H417" s="44">
        <v>15000</v>
      </c>
      <c r="I417" s="44">
        <v>1500</v>
      </c>
      <c r="J417" s="44" t="s">
        <v>381</v>
      </c>
      <c r="K417" s="44" t="s">
        <v>267</v>
      </c>
      <c r="L417" s="68" t="s">
        <v>1500</v>
      </c>
      <c r="M417" s="22" t="s">
        <v>1501</v>
      </c>
      <c r="O417" s="4"/>
      <c r="P417" s="4"/>
      <c r="Q417" s="4"/>
      <c r="R417" s="4"/>
    </row>
    <row r="418" s="4" customFormat="1" ht="37.5" spans="1:18">
      <c r="A418" s="44">
        <f>SUM($C$21:C418)</f>
        <v>307</v>
      </c>
      <c r="B418" s="47" t="s">
        <v>1502</v>
      </c>
      <c r="C418" s="34">
        <v>1</v>
      </c>
      <c r="D418" s="46" t="s">
        <v>1503</v>
      </c>
      <c r="E418" s="46" t="s">
        <v>528</v>
      </c>
      <c r="F418" s="46" t="s">
        <v>441</v>
      </c>
      <c r="G418" s="45" t="s">
        <v>1504</v>
      </c>
      <c r="H418" s="44">
        <v>10000</v>
      </c>
      <c r="I418" s="44">
        <v>5000</v>
      </c>
      <c r="J418" s="44" t="s">
        <v>381</v>
      </c>
      <c r="K418" s="44" t="s">
        <v>1258</v>
      </c>
      <c r="L418" s="68" t="s">
        <v>1505</v>
      </c>
      <c r="M418" s="22"/>
      <c r="P418" s="6"/>
      <c r="Q418" s="6"/>
      <c r="R418" s="6"/>
    </row>
    <row r="419" s="6" customFormat="1" spans="1:18">
      <c r="A419" s="44"/>
      <c r="B419" s="35" t="s">
        <v>248</v>
      </c>
      <c r="C419" s="34"/>
      <c r="D419" s="29">
        <f>SUM(C420:C421)</f>
        <v>2</v>
      </c>
      <c r="E419" s="29"/>
      <c r="F419" s="29"/>
      <c r="G419" s="48"/>
      <c r="H419" s="33">
        <f>SUM(H420:H421)</f>
        <v>299798</v>
      </c>
      <c r="I419" s="33">
        <f>SUM(I420:I421)</f>
        <v>23500</v>
      </c>
      <c r="J419" s="66"/>
      <c r="K419" s="66"/>
      <c r="L419" s="67"/>
      <c r="M419" s="22"/>
      <c r="P419" s="4"/>
      <c r="Q419" s="4"/>
      <c r="R419" s="4"/>
    </row>
    <row r="420" s="6" customFormat="1" ht="37.5" spans="1:15">
      <c r="A420" s="44">
        <f>SUM($C$21:C420)</f>
        <v>308</v>
      </c>
      <c r="B420" s="135" t="s">
        <v>1506</v>
      </c>
      <c r="C420" s="136">
        <v>1</v>
      </c>
      <c r="D420" s="137" t="s">
        <v>1507</v>
      </c>
      <c r="E420" s="137" t="s">
        <v>618</v>
      </c>
      <c r="F420" s="137" t="s">
        <v>420</v>
      </c>
      <c r="G420" s="138" t="s">
        <v>1508</v>
      </c>
      <c r="H420" s="139">
        <v>12000</v>
      </c>
      <c r="I420" s="147">
        <v>3500</v>
      </c>
      <c r="J420" s="139" t="s">
        <v>583</v>
      </c>
      <c r="K420" s="139" t="s">
        <v>514</v>
      </c>
      <c r="L420" s="148" t="s">
        <v>839</v>
      </c>
      <c r="M420" s="158"/>
      <c r="N420" s="159"/>
      <c r="O420" s="5"/>
    </row>
    <row r="421" s="4" customFormat="1" ht="37.5" spans="1:15">
      <c r="A421" s="44">
        <f>SUM($C$21:C421)</f>
        <v>309</v>
      </c>
      <c r="B421" s="47" t="s">
        <v>1509</v>
      </c>
      <c r="C421" s="34">
        <v>1</v>
      </c>
      <c r="D421" s="46" t="s">
        <v>1510</v>
      </c>
      <c r="E421" s="46" t="s">
        <v>1336</v>
      </c>
      <c r="F421" s="46" t="s">
        <v>471</v>
      </c>
      <c r="G421" s="45" t="s">
        <v>1511</v>
      </c>
      <c r="H421" s="44">
        <v>287798</v>
      </c>
      <c r="I421" s="44">
        <v>20000</v>
      </c>
      <c r="J421" s="44" t="s">
        <v>583</v>
      </c>
      <c r="K421" s="44" t="s">
        <v>275</v>
      </c>
      <c r="L421" s="36" t="s">
        <v>1512</v>
      </c>
      <c r="M421" s="22"/>
      <c r="O421" s="6"/>
    </row>
    <row r="422" s="4" customFormat="1" spans="1:18">
      <c r="A422" s="44"/>
      <c r="B422" s="35" t="s">
        <v>1513</v>
      </c>
      <c r="C422" s="34"/>
      <c r="D422" s="29">
        <f t="shared" ref="D422:I422" si="50">D423</f>
        <v>2</v>
      </c>
      <c r="E422" s="29"/>
      <c r="F422" s="29"/>
      <c r="G422" s="29"/>
      <c r="H422" s="29">
        <f t="shared" si="50"/>
        <v>22624</v>
      </c>
      <c r="I422" s="29">
        <f t="shared" si="50"/>
        <v>3000</v>
      </c>
      <c r="J422" s="66"/>
      <c r="K422" s="66"/>
      <c r="L422" s="67"/>
      <c r="M422" s="22"/>
      <c r="N422" s="6"/>
      <c r="P422" s="6"/>
      <c r="Q422" s="6"/>
      <c r="R422" s="6"/>
    </row>
    <row r="423" s="5" customFormat="1" spans="1:18">
      <c r="A423" s="33"/>
      <c r="B423" s="35" t="s">
        <v>248</v>
      </c>
      <c r="C423" s="153"/>
      <c r="D423" s="29">
        <f>SUM(C424:C425)</f>
        <v>2</v>
      </c>
      <c r="E423" s="29"/>
      <c r="F423" s="29"/>
      <c r="G423" s="48"/>
      <c r="H423" s="33">
        <f>SUM(H424:H425)</f>
        <v>22624</v>
      </c>
      <c r="I423" s="33">
        <f>SUM(I424:I425)</f>
        <v>3000</v>
      </c>
      <c r="J423" s="33"/>
      <c r="K423" s="33"/>
      <c r="L423" s="160"/>
      <c r="M423" s="161"/>
      <c r="N423" s="4"/>
      <c r="O423" s="4"/>
      <c r="P423" s="4"/>
      <c r="Q423" s="4"/>
      <c r="R423" s="4"/>
    </row>
    <row r="424" s="6" customFormat="1" ht="37.5" spans="1:18">
      <c r="A424" s="44">
        <f>SUM($C$21:C424)</f>
        <v>310</v>
      </c>
      <c r="B424" s="47" t="s">
        <v>1514</v>
      </c>
      <c r="C424" s="34">
        <v>1</v>
      </c>
      <c r="D424" s="46" t="s">
        <v>1515</v>
      </c>
      <c r="E424" s="46" t="s">
        <v>528</v>
      </c>
      <c r="F424" s="46" t="s">
        <v>441</v>
      </c>
      <c r="G424" s="45" t="s">
        <v>1516</v>
      </c>
      <c r="H424" s="44">
        <v>6200</v>
      </c>
      <c r="I424" s="44">
        <v>1000</v>
      </c>
      <c r="J424" s="162" t="s">
        <v>603</v>
      </c>
      <c r="K424" s="44" t="s">
        <v>1383</v>
      </c>
      <c r="L424" s="68" t="s">
        <v>1500</v>
      </c>
      <c r="M424" s="22" t="s">
        <v>1501</v>
      </c>
      <c r="N424" s="4"/>
      <c r="O424" s="4"/>
      <c r="P424" s="4"/>
      <c r="Q424" s="4"/>
      <c r="R424" s="4"/>
    </row>
    <row r="425" s="6" customFormat="1" ht="37.5" spans="1:18">
      <c r="A425" s="44">
        <f>SUM($C$21:C425)</f>
        <v>311</v>
      </c>
      <c r="B425" s="47" t="s">
        <v>1517</v>
      </c>
      <c r="C425" s="34">
        <v>1</v>
      </c>
      <c r="D425" s="46" t="s">
        <v>1518</v>
      </c>
      <c r="E425" s="46" t="s">
        <v>528</v>
      </c>
      <c r="F425" s="46" t="s">
        <v>441</v>
      </c>
      <c r="G425" s="45" t="s">
        <v>1519</v>
      </c>
      <c r="H425" s="44">
        <v>16424</v>
      </c>
      <c r="I425" s="44">
        <v>2000</v>
      </c>
      <c r="J425" s="162" t="s">
        <v>603</v>
      </c>
      <c r="K425" s="44" t="s">
        <v>1383</v>
      </c>
      <c r="L425" s="68" t="s">
        <v>1520</v>
      </c>
      <c r="M425" s="22" t="s">
        <v>1501</v>
      </c>
      <c r="N425" s="4"/>
      <c r="O425" s="4"/>
      <c r="P425" s="4"/>
      <c r="Q425" s="4"/>
      <c r="R425" s="4"/>
    </row>
    <row r="426" s="4" customFormat="1" spans="1:18">
      <c r="A426" s="44"/>
      <c r="B426" s="35" t="s">
        <v>1521</v>
      </c>
      <c r="C426" s="34"/>
      <c r="D426" s="29">
        <f t="shared" ref="D426:I426" si="51">SUM(D427,D431)</f>
        <v>13</v>
      </c>
      <c r="E426" s="29"/>
      <c r="F426" s="29"/>
      <c r="G426" s="48"/>
      <c r="H426" s="33">
        <f t="shared" si="51"/>
        <v>610846.82</v>
      </c>
      <c r="I426" s="33">
        <f t="shared" si="51"/>
        <v>187800</v>
      </c>
      <c r="J426" s="66"/>
      <c r="K426" s="66"/>
      <c r="L426" s="67"/>
      <c r="M426" s="22"/>
      <c r="N426" s="6"/>
      <c r="P426" s="6"/>
      <c r="Q426" s="6"/>
      <c r="R426" s="6"/>
    </row>
    <row r="427" s="4" customFormat="1" spans="1:13">
      <c r="A427" s="44"/>
      <c r="B427" s="35" t="s">
        <v>247</v>
      </c>
      <c r="C427" s="34"/>
      <c r="D427" s="29">
        <f>SUM(C428:C430)</f>
        <v>3</v>
      </c>
      <c r="E427" s="29"/>
      <c r="F427" s="29"/>
      <c r="G427" s="48"/>
      <c r="H427" s="33">
        <f>SUM(H428:H430)</f>
        <v>133574</v>
      </c>
      <c r="I427" s="33">
        <f>SUM(I428:I430)</f>
        <v>62000</v>
      </c>
      <c r="J427" s="44"/>
      <c r="K427" s="66"/>
      <c r="L427" s="67"/>
      <c r="M427" s="22"/>
    </row>
    <row r="428" s="6" customFormat="1" ht="37.5" spans="1:18">
      <c r="A428" s="44">
        <f>SUM($C$21:C428)</f>
        <v>312</v>
      </c>
      <c r="B428" s="47" t="s">
        <v>1522</v>
      </c>
      <c r="C428" s="34">
        <v>1</v>
      </c>
      <c r="D428" s="46" t="s">
        <v>1523</v>
      </c>
      <c r="E428" s="46" t="s">
        <v>698</v>
      </c>
      <c r="F428" s="46" t="s">
        <v>333</v>
      </c>
      <c r="G428" s="45" t="s">
        <v>1524</v>
      </c>
      <c r="H428" s="44">
        <v>38700</v>
      </c>
      <c r="I428" s="44">
        <v>2000</v>
      </c>
      <c r="J428" s="44" t="s">
        <v>405</v>
      </c>
      <c r="K428" s="83" t="s">
        <v>524</v>
      </c>
      <c r="L428" s="145" t="s">
        <v>1525</v>
      </c>
      <c r="M428" s="22"/>
      <c r="O428" s="4"/>
      <c r="P428" s="4"/>
      <c r="Q428" s="4"/>
      <c r="R428" s="4"/>
    </row>
    <row r="429" s="6" customFormat="1" ht="37.5" spans="1:15">
      <c r="A429" s="44">
        <f>SUM($C$21:C429)</f>
        <v>313</v>
      </c>
      <c r="B429" s="47" t="s">
        <v>1526</v>
      </c>
      <c r="C429" s="34">
        <v>1</v>
      </c>
      <c r="D429" s="154" t="s">
        <v>1527</v>
      </c>
      <c r="E429" s="46" t="s">
        <v>339</v>
      </c>
      <c r="F429" s="46" t="s">
        <v>297</v>
      </c>
      <c r="G429" s="45" t="s">
        <v>1528</v>
      </c>
      <c r="H429" s="44">
        <v>45136</v>
      </c>
      <c r="I429" s="44">
        <v>20000</v>
      </c>
      <c r="J429" s="44" t="s">
        <v>381</v>
      </c>
      <c r="K429" s="44" t="s">
        <v>267</v>
      </c>
      <c r="L429" s="36" t="s">
        <v>1529</v>
      </c>
      <c r="M429" s="22"/>
      <c r="N429" s="3"/>
      <c r="O429" s="3"/>
    </row>
    <row r="430" s="6" customFormat="1" ht="37.5" spans="1:15">
      <c r="A430" s="44">
        <f>SUM($C$21:C430)</f>
        <v>314</v>
      </c>
      <c r="B430" s="47" t="s">
        <v>1530</v>
      </c>
      <c r="C430" s="34">
        <v>1</v>
      </c>
      <c r="D430" s="46" t="s">
        <v>1527</v>
      </c>
      <c r="E430" s="46" t="s">
        <v>339</v>
      </c>
      <c r="F430" s="46" t="s">
        <v>297</v>
      </c>
      <c r="G430" s="45" t="s">
        <v>1528</v>
      </c>
      <c r="H430" s="44">
        <v>49738</v>
      </c>
      <c r="I430" s="44">
        <v>40000</v>
      </c>
      <c r="J430" s="44" t="s">
        <v>381</v>
      </c>
      <c r="K430" s="44" t="s">
        <v>267</v>
      </c>
      <c r="L430" s="36" t="s">
        <v>1531</v>
      </c>
      <c r="M430" s="22"/>
      <c r="N430" s="4"/>
      <c r="O430" s="4"/>
    </row>
    <row r="431" s="6" customFormat="1" spans="1:15">
      <c r="A431" s="44"/>
      <c r="B431" s="35" t="s">
        <v>248</v>
      </c>
      <c r="C431" s="34"/>
      <c r="D431" s="29">
        <f>SUM(C432:C441)</f>
        <v>10</v>
      </c>
      <c r="E431" s="46"/>
      <c r="F431" s="46"/>
      <c r="G431" s="45"/>
      <c r="H431" s="33">
        <f>SUM(H432:H441)</f>
        <v>477272.82</v>
      </c>
      <c r="I431" s="33">
        <f>SUM(I432:I441)</f>
        <v>125800</v>
      </c>
      <c r="J431" s="44"/>
      <c r="K431" s="44"/>
      <c r="L431" s="36"/>
      <c r="M431" s="22"/>
      <c r="O431" s="4"/>
    </row>
    <row r="432" s="4" customFormat="1" ht="37.5" spans="1:18">
      <c r="A432" s="44">
        <f>SUM($C$21:C432)</f>
        <v>315</v>
      </c>
      <c r="B432" s="47" t="s">
        <v>1532</v>
      </c>
      <c r="C432" s="34">
        <v>1</v>
      </c>
      <c r="D432" s="46" t="s">
        <v>1533</v>
      </c>
      <c r="E432" s="46" t="s">
        <v>354</v>
      </c>
      <c r="F432" s="46" t="s">
        <v>355</v>
      </c>
      <c r="G432" s="45" t="s">
        <v>1534</v>
      </c>
      <c r="H432" s="44">
        <v>10000</v>
      </c>
      <c r="I432" s="44">
        <v>9800</v>
      </c>
      <c r="J432" s="46" t="s">
        <v>405</v>
      </c>
      <c r="K432" s="46" t="s">
        <v>305</v>
      </c>
      <c r="L432" s="36" t="s">
        <v>1535</v>
      </c>
      <c r="M432" s="22"/>
      <c r="P432" s="6"/>
      <c r="Q432" s="6"/>
      <c r="R432" s="6"/>
    </row>
    <row r="433" s="6" customFormat="1" ht="37.5" spans="1:13">
      <c r="A433" s="44">
        <f>SUM($C$21:C433)</f>
        <v>316</v>
      </c>
      <c r="B433" s="47" t="s">
        <v>1536</v>
      </c>
      <c r="C433" s="34">
        <v>1</v>
      </c>
      <c r="D433" s="46" t="s">
        <v>1537</v>
      </c>
      <c r="E433" s="46" t="s">
        <v>354</v>
      </c>
      <c r="F433" s="46" t="s">
        <v>355</v>
      </c>
      <c r="G433" s="45" t="s">
        <v>1538</v>
      </c>
      <c r="H433" s="44">
        <v>24200</v>
      </c>
      <c r="I433" s="44">
        <v>3000</v>
      </c>
      <c r="J433" s="44" t="s">
        <v>381</v>
      </c>
      <c r="K433" s="44" t="s">
        <v>701</v>
      </c>
      <c r="L433" s="36" t="s">
        <v>1539</v>
      </c>
      <c r="M433" s="22"/>
    </row>
    <row r="434" s="4" customFormat="1" ht="56.25" spans="1:15">
      <c r="A434" s="44">
        <f>SUM($C$21:C434)</f>
        <v>317</v>
      </c>
      <c r="B434" s="47" t="s">
        <v>1540</v>
      </c>
      <c r="C434" s="34">
        <v>1</v>
      </c>
      <c r="D434" s="46" t="s">
        <v>1335</v>
      </c>
      <c r="E434" s="46" t="s">
        <v>546</v>
      </c>
      <c r="F434" s="46" t="s">
        <v>362</v>
      </c>
      <c r="G434" s="45" t="s">
        <v>1541</v>
      </c>
      <c r="H434" s="44">
        <v>4000</v>
      </c>
      <c r="I434" s="44">
        <v>1000</v>
      </c>
      <c r="J434" s="44" t="s">
        <v>405</v>
      </c>
      <c r="K434" s="44" t="s">
        <v>1542</v>
      </c>
      <c r="L434" s="36" t="s">
        <v>1543</v>
      </c>
      <c r="M434" s="11"/>
      <c r="O434" s="6"/>
    </row>
    <row r="435" s="10" customFormat="1" ht="37.5" spans="1:13">
      <c r="A435" s="44">
        <f>SUM($C$21:C435)</f>
        <v>318</v>
      </c>
      <c r="B435" s="47" t="s">
        <v>1544</v>
      </c>
      <c r="C435" s="34">
        <v>1</v>
      </c>
      <c r="D435" s="46" t="s">
        <v>1545</v>
      </c>
      <c r="E435" s="46" t="s">
        <v>546</v>
      </c>
      <c r="F435" s="46" t="s">
        <v>362</v>
      </c>
      <c r="G435" s="36" t="s">
        <v>1546</v>
      </c>
      <c r="H435" s="44">
        <v>198970</v>
      </c>
      <c r="I435" s="44">
        <v>40000</v>
      </c>
      <c r="J435" s="44" t="s">
        <v>405</v>
      </c>
      <c r="K435" s="44" t="s">
        <v>283</v>
      </c>
      <c r="L435" s="36" t="s">
        <v>1459</v>
      </c>
      <c r="M435" s="116"/>
    </row>
    <row r="436" s="6" customFormat="1" ht="37.5" spans="1:13">
      <c r="A436" s="44">
        <f>SUM($C$21:C436)</f>
        <v>319</v>
      </c>
      <c r="B436" s="47" t="s">
        <v>1547</v>
      </c>
      <c r="C436" s="34">
        <v>1</v>
      </c>
      <c r="D436" s="46" t="s">
        <v>1548</v>
      </c>
      <c r="E436" s="46" t="s">
        <v>737</v>
      </c>
      <c r="F436" s="46" t="s">
        <v>476</v>
      </c>
      <c r="G436" s="45" t="s">
        <v>1549</v>
      </c>
      <c r="H436" s="44">
        <v>46000</v>
      </c>
      <c r="I436" s="44">
        <v>30000</v>
      </c>
      <c r="J436" s="44" t="s">
        <v>583</v>
      </c>
      <c r="K436" s="44" t="s">
        <v>1351</v>
      </c>
      <c r="L436" s="36" t="s">
        <v>1550</v>
      </c>
      <c r="M436" s="22" t="s">
        <v>1551</v>
      </c>
    </row>
    <row r="437" s="4" customFormat="1" ht="37.5" spans="1:18">
      <c r="A437" s="44">
        <f>SUM($C$21:C437)</f>
        <v>320</v>
      </c>
      <c r="B437" s="47" t="s">
        <v>1552</v>
      </c>
      <c r="C437" s="34">
        <v>1</v>
      </c>
      <c r="D437" s="46" t="s">
        <v>1553</v>
      </c>
      <c r="E437" s="46" t="s">
        <v>737</v>
      </c>
      <c r="F437" s="46" t="s">
        <v>476</v>
      </c>
      <c r="G437" s="45" t="s">
        <v>1554</v>
      </c>
      <c r="H437" s="44">
        <v>33158.82</v>
      </c>
      <c r="I437" s="44">
        <v>3000</v>
      </c>
      <c r="J437" s="44" t="s">
        <v>583</v>
      </c>
      <c r="K437" s="44" t="s">
        <v>305</v>
      </c>
      <c r="L437" s="103" t="s">
        <v>1555</v>
      </c>
      <c r="M437" s="22"/>
      <c r="O437" s="6"/>
      <c r="P437" s="6"/>
      <c r="Q437" s="6"/>
      <c r="R437" s="6"/>
    </row>
    <row r="438" s="4" customFormat="1" ht="37.5" spans="1:18">
      <c r="A438" s="44">
        <f>SUM($C$21:C438)</f>
        <v>321</v>
      </c>
      <c r="B438" s="47" t="s">
        <v>1556</v>
      </c>
      <c r="C438" s="34">
        <v>1</v>
      </c>
      <c r="D438" s="46" t="s">
        <v>1557</v>
      </c>
      <c r="E438" s="46" t="s">
        <v>765</v>
      </c>
      <c r="F438" s="46" t="s">
        <v>260</v>
      </c>
      <c r="G438" s="45" t="s">
        <v>1558</v>
      </c>
      <c r="H438" s="44">
        <v>30000</v>
      </c>
      <c r="I438" s="44">
        <v>20000</v>
      </c>
      <c r="J438" s="44" t="s">
        <v>583</v>
      </c>
      <c r="K438" s="44" t="s">
        <v>305</v>
      </c>
      <c r="L438" s="68" t="s">
        <v>1559</v>
      </c>
      <c r="M438" s="22"/>
      <c r="P438" s="6"/>
      <c r="Q438" s="6"/>
      <c r="R438" s="6"/>
    </row>
    <row r="439" s="4" customFormat="1" ht="56.25" spans="1:18">
      <c r="A439" s="44">
        <f>SUM($C$21:C439)</f>
        <v>322</v>
      </c>
      <c r="B439" s="135" t="s">
        <v>1560</v>
      </c>
      <c r="C439" s="34">
        <v>1</v>
      </c>
      <c r="D439" s="46" t="s">
        <v>1561</v>
      </c>
      <c r="E439" s="46" t="s">
        <v>765</v>
      </c>
      <c r="F439" s="46" t="s">
        <v>260</v>
      </c>
      <c r="G439" s="45" t="s">
        <v>1562</v>
      </c>
      <c r="H439" s="44">
        <v>46500</v>
      </c>
      <c r="I439" s="44">
        <v>7000</v>
      </c>
      <c r="J439" s="44" t="s">
        <v>405</v>
      </c>
      <c r="K439" s="44" t="s">
        <v>275</v>
      </c>
      <c r="L439" s="68" t="s">
        <v>1563</v>
      </c>
      <c r="M439" s="22"/>
      <c r="O439" s="6"/>
      <c r="P439" s="6"/>
      <c r="Q439" s="6"/>
      <c r="R439" s="6"/>
    </row>
    <row r="440" s="6" customFormat="1" ht="75" spans="1:15">
      <c r="A440" s="44">
        <f>SUM($C$21:C440)</f>
        <v>323</v>
      </c>
      <c r="B440" s="47" t="s">
        <v>1564</v>
      </c>
      <c r="C440" s="34">
        <v>1</v>
      </c>
      <c r="D440" s="46" t="s">
        <v>1565</v>
      </c>
      <c r="E440" s="46" t="s">
        <v>974</v>
      </c>
      <c r="F440" s="46" t="s">
        <v>279</v>
      </c>
      <c r="G440" s="45" t="s">
        <v>1566</v>
      </c>
      <c r="H440" s="44">
        <v>43895</v>
      </c>
      <c r="I440" s="44">
        <v>7000</v>
      </c>
      <c r="J440" s="44" t="s">
        <v>509</v>
      </c>
      <c r="K440" s="44" t="s">
        <v>1567</v>
      </c>
      <c r="L440" s="36" t="s">
        <v>1568</v>
      </c>
      <c r="M440" s="22"/>
      <c r="N440" s="4"/>
      <c r="O440" s="4"/>
    </row>
    <row r="441" s="6" customFormat="1" ht="37.5" spans="1:18">
      <c r="A441" s="44">
        <f>SUM($C$21:C441)</f>
        <v>324</v>
      </c>
      <c r="B441" s="47" t="s">
        <v>1569</v>
      </c>
      <c r="C441" s="34">
        <v>1</v>
      </c>
      <c r="D441" s="46" t="s">
        <v>1523</v>
      </c>
      <c r="E441" s="46" t="s">
        <v>698</v>
      </c>
      <c r="F441" s="46" t="s">
        <v>333</v>
      </c>
      <c r="G441" s="45" t="s">
        <v>1570</v>
      </c>
      <c r="H441" s="44">
        <v>40549</v>
      </c>
      <c r="I441" s="44">
        <v>5000</v>
      </c>
      <c r="J441" s="44" t="s">
        <v>405</v>
      </c>
      <c r="K441" s="83" t="s">
        <v>319</v>
      </c>
      <c r="L441" s="145" t="s">
        <v>1571</v>
      </c>
      <c r="M441" s="22"/>
      <c r="O441" s="4"/>
      <c r="P441" s="4"/>
      <c r="Q441" s="4"/>
      <c r="R441" s="4"/>
    </row>
    <row r="442" s="4" customFormat="1" spans="1:13">
      <c r="A442" s="44"/>
      <c r="B442" s="35" t="s">
        <v>1572</v>
      </c>
      <c r="C442" s="34"/>
      <c r="D442" s="29">
        <f t="shared" ref="D442:I442" si="52">SUM(D443,D482)</f>
        <v>46</v>
      </c>
      <c r="E442" s="29"/>
      <c r="F442" s="29"/>
      <c r="G442" s="48"/>
      <c r="H442" s="33">
        <f t="shared" si="52"/>
        <v>9874346.73</v>
      </c>
      <c r="I442" s="33">
        <f t="shared" si="52"/>
        <v>1636346.68</v>
      </c>
      <c r="J442" s="66"/>
      <c r="K442" s="66"/>
      <c r="L442" s="67"/>
      <c r="M442" s="22"/>
    </row>
    <row r="443" s="4" customFormat="1" spans="1:18">
      <c r="A443" s="44"/>
      <c r="B443" s="35" t="s">
        <v>1573</v>
      </c>
      <c r="C443" s="34"/>
      <c r="D443" s="29">
        <f t="shared" ref="D443:I443" si="53">SUM(D444,D453,D476)</f>
        <v>35</v>
      </c>
      <c r="E443" s="29"/>
      <c r="F443" s="29"/>
      <c r="G443" s="29"/>
      <c r="H443" s="33">
        <f t="shared" si="53"/>
        <v>7869787.96</v>
      </c>
      <c r="I443" s="33">
        <f t="shared" si="53"/>
        <v>1407346.68</v>
      </c>
      <c r="J443" s="66"/>
      <c r="K443" s="66"/>
      <c r="L443" s="67"/>
      <c r="M443" s="22"/>
      <c r="N443" s="6"/>
      <c r="P443" s="6"/>
      <c r="Q443" s="6"/>
      <c r="R443" s="6"/>
    </row>
    <row r="444" s="6" customFormat="1" spans="1:18">
      <c r="A444" s="44"/>
      <c r="B444" s="35" t="s">
        <v>247</v>
      </c>
      <c r="C444" s="34"/>
      <c r="D444" s="29">
        <f>SUM(C445:C452)</f>
        <v>8</v>
      </c>
      <c r="E444" s="29"/>
      <c r="F444" s="29"/>
      <c r="G444" s="48"/>
      <c r="H444" s="33">
        <f>SUM(H445:H452)</f>
        <v>936828</v>
      </c>
      <c r="I444" s="33">
        <f>SUM(I445:I452)</f>
        <v>203000</v>
      </c>
      <c r="J444" s="66"/>
      <c r="K444" s="66"/>
      <c r="L444" s="67"/>
      <c r="M444" s="22"/>
      <c r="P444" s="4"/>
      <c r="Q444" s="4"/>
      <c r="R444" s="4"/>
    </row>
    <row r="445" s="6" customFormat="1" ht="54" customHeight="1" spans="1:18">
      <c r="A445" s="44">
        <f>SUM($C$21:C445)</f>
        <v>325</v>
      </c>
      <c r="B445" s="47" t="s">
        <v>1574</v>
      </c>
      <c r="C445" s="34">
        <v>1</v>
      </c>
      <c r="D445" s="46" t="s">
        <v>1575</v>
      </c>
      <c r="E445" s="46" t="s">
        <v>1128</v>
      </c>
      <c r="F445" s="46" t="s">
        <v>471</v>
      </c>
      <c r="G445" s="45" t="s">
        <v>1576</v>
      </c>
      <c r="H445" s="44">
        <v>350000</v>
      </c>
      <c r="I445" s="44">
        <v>60000</v>
      </c>
      <c r="J445" s="64" t="s">
        <v>1445</v>
      </c>
      <c r="K445" s="64" t="s">
        <v>411</v>
      </c>
      <c r="L445" s="65" t="s">
        <v>839</v>
      </c>
      <c r="M445" s="22"/>
      <c r="P445" s="3"/>
      <c r="Q445" s="3"/>
      <c r="R445" s="3"/>
    </row>
    <row r="446" s="6" customFormat="1" ht="74.25" customHeight="1" spans="1:20">
      <c r="A446" s="44">
        <f>SUM($C$21:C446)</f>
        <v>326</v>
      </c>
      <c r="B446" s="36" t="s">
        <v>1577</v>
      </c>
      <c r="C446" s="34">
        <v>1</v>
      </c>
      <c r="D446" s="46" t="s">
        <v>1578</v>
      </c>
      <c r="E446" s="46" t="s">
        <v>1128</v>
      </c>
      <c r="F446" s="46" t="s">
        <v>1579</v>
      </c>
      <c r="G446" s="45" t="s">
        <v>1576</v>
      </c>
      <c r="H446" s="44">
        <v>300000</v>
      </c>
      <c r="I446" s="44">
        <v>100000</v>
      </c>
      <c r="J446" s="44" t="s">
        <v>1445</v>
      </c>
      <c r="K446" s="44" t="s">
        <v>263</v>
      </c>
      <c r="L446" s="68" t="s">
        <v>1580</v>
      </c>
      <c r="M446" s="22"/>
      <c r="N446" s="4"/>
      <c r="O446" s="4"/>
      <c r="T446" s="6" t="s">
        <v>1581</v>
      </c>
    </row>
    <row r="447" s="6" customFormat="1" ht="75" spans="1:15">
      <c r="A447" s="44">
        <f>SUM($C$21:C447)</f>
        <v>327</v>
      </c>
      <c r="B447" s="36" t="s">
        <v>1582</v>
      </c>
      <c r="C447" s="34">
        <v>1</v>
      </c>
      <c r="D447" s="46" t="s">
        <v>1583</v>
      </c>
      <c r="E447" s="46" t="s">
        <v>546</v>
      </c>
      <c r="F447" s="46" t="s">
        <v>362</v>
      </c>
      <c r="G447" s="45" t="s">
        <v>1584</v>
      </c>
      <c r="H447" s="44">
        <v>60000</v>
      </c>
      <c r="I447" s="44">
        <v>10000</v>
      </c>
      <c r="J447" s="44" t="s">
        <v>1445</v>
      </c>
      <c r="K447" s="44" t="s">
        <v>810</v>
      </c>
      <c r="L447" s="68" t="s">
        <v>1585</v>
      </c>
      <c r="M447" s="22"/>
      <c r="N447" s="4"/>
      <c r="O447" s="4"/>
    </row>
    <row r="448" s="6" customFormat="1" ht="75" spans="1:15">
      <c r="A448" s="44">
        <f>SUM($C$21:C448)</f>
        <v>328</v>
      </c>
      <c r="B448" s="36" t="s">
        <v>1586</v>
      </c>
      <c r="C448" s="34">
        <v>1</v>
      </c>
      <c r="D448" s="46" t="s">
        <v>1587</v>
      </c>
      <c r="E448" s="46" t="s">
        <v>546</v>
      </c>
      <c r="F448" s="46" t="s">
        <v>362</v>
      </c>
      <c r="G448" s="45" t="s">
        <v>1588</v>
      </c>
      <c r="H448" s="44">
        <v>20705</v>
      </c>
      <c r="I448" s="44">
        <v>10000</v>
      </c>
      <c r="J448" s="44" t="s">
        <v>1445</v>
      </c>
      <c r="K448" s="44" t="s">
        <v>267</v>
      </c>
      <c r="L448" s="68" t="s">
        <v>1585</v>
      </c>
      <c r="M448" s="22"/>
      <c r="N448" s="4"/>
      <c r="O448" s="4"/>
    </row>
    <row r="449" s="6" customFormat="1" ht="56.25" spans="1:13">
      <c r="A449" s="44">
        <f>SUM($C$21:C449)</f>
        <v>329</v>
      </c>
      <c r="B449" s="47" t="s">
        <v>1589</v>
      </c>
      <c r="C449" s="34">
        <v>1</v>
      </c>
      <c r="D449" s="46" t="s">
        <v>1590</v>
      </c>
      <c r="E449" s="46" t="s">
        <v>546</v>
      </c>
      <c r="F449" s="46" t="s">
        <v>362</v>
      </c>
      <c r="G449" s="45" t="s">
        <v>1591</v>
      </c>
      <c r="H449" s="44">
        <v>150000</v>
      </c>
      <c r="I449" s="44">
        <v>10000</v>
      </c>
      <c r="J449" s="44" t="s">
        <v>583</v>
      </c>
      <c r="K449" s="44" t="s">
        <v>267</v>
      </c>
      <c r="L449" s="68" t="s">
        <v>1592</v>
      </c>
      <c r="M449" s="22"/>
    </row>
    <row r="450" s="4" customFormat="1" ht="37.5" spans="1:18">
      <c r="A450" s="44">
        <f>SUM($C$21:C450)</f>
        <v>330</v>
      </c>
      <c r="B450" s="36" t="s">
        <v>1593</v>
      </c>
      <c r="C450" s="34">
        <v>1</v>
      </c>
      <c r="D450" s="46" t="s">
        <v>1594</v>
      </c>
      <c r="E450" s="46" t="s">
        <v>546</v>
      </c>
      <c r="F450" s="46" t="s">
        <v>362</v>
      </c>
      <c r="G450" s="45" t="s">
        <v>1595</v>
      </c>
      <c r="H450" s="44">
        <v>27613</v>
      </c>
      <c r="I450" s="44">
        <v>7000</v>
      </c>
      <c r="J450" s="44" t="s">
        <v>381</v>
      </c>
      <c r="K450" s="44" t="s">
        <v>267</v>
      </c>
      <c r="L450" s="68" t="s">
        <v>1596</v>
      </c>
      <c r="M450" s="22"/>
      <c r="N450" s="6"/>
      <c r="O450" s="6"/>
      <c r="P450" s="6"/>
      <c r="Q450" s="6"/>
      <c r="R450" s="6"/>
    </row>
    <row r="451" s="6" customFormat="1" ht="37.5" spans="1:14">
      <c r="A451" s="44">
        <f>SUM($C$21:C451)</f>
        <v>331</v>
      </c>
      <c r="B451" s="45" t="s">
        <v>1597</v>
      </c>
      <c r="C451" s="34">
        <v>1</v>
      </c>
      <c r="D451" s="46" t="s">
        <v>1598</v>
      </c>
      <c r="E451" s="46" t="s">
        <v>1370</v>
      </c>
      <c r="F451" s="46" t="s">
        <v>485</v>
      </c>
      <c r="G451" s="163" t="s">
        <v>1599</v>
      </c>
      <c r="H451" s="44">
        <v>20010</v>
      </c>
      <c r="I451" s="44">
        <v>5000</v>
      </c>
      <c r="J451" s="44" t="s">
        <v>381</v>
      </c>
      <c r="K451" s="46" t="s">
        <v>263</v>
      </c>
      <c r="L451" s="36" t="s">
        <v>1600</v>
      </c>
      <c r="M451" s="22"/>
      <c r="N451" s="4"/>
    </row>
    <row r="452" s="6" customFormat="1" ht="42.75" customHeight="1" spans="1:14">
      <c r="A452" s="44">
        <f>SUM($C$21:C452)</f>
        <v>332</v>
      </c>
      <c r="B452" s="45" t="s">
        <v>1601</v>
      </c>
      <c r="C452" s="46">
        <v>1</v>
      </c>
      <c r="D452" s="46" t="s">
        <v>770</v>
      </c>
      <c r="E452" s="46" t="s">
        <v>1370</v>
      </c>
      <c r="F452" s="45" t="s">
        <v>485</v>
      </c>
      <c r="G452" s="45" t="s">
        <v>1602</v>
      </c>
      <c r="H452" s="44">
        <v>8500</v>
      </c>
      <c r="I452" s="44">
        <v>1000</v>
      </c>
      <c r="J452" s="44" t="s">
        <v>381</v>
      </c>
      <c r="K452" s="46" t="s">
        <v>263</v>
      </c>
      <c r="L452" s="36" t="s">
        <v>1603</v>
      </c>
      <c r="M452" s="22"/>
      <c r="N452" s="4"/>
    </row>
    <row r="453" s="6" customFormat="1" spans="1:14">
      <c r="A453" s="44"/>
      <c r="B453" s="35" t="s">
        <v>248</v>
      </c>
      <c r="C453" s="34"/>
      <c r="D453" s="29">
        <f>SUM(C454:C475)</f>
        <v>22</v>
      </c>
      <c r="E453" s="29"/>
      <c r="F453" s="29"/>
      <c r="G453" s="48"/>
      <c r="H453" s="33">
        <f>SUM(H454:H475)</f>
        <v>5274296.96</v>
      </c>
      <c r="I453" s="33">
        <f>SUM(I454:I475)</f>
        <v>878346.68</v>
      </c>
      <c r="J453" s="66"/>
      <c r="K453" s="66"/>
      <c r="L453" s="67"/>
      <c r="M453" s="22"/>
      <c r="N453" s="4"/>
    </row>
    <row r="454" s="6" customFormat="1" ht="45" customHeight="1" spans="1:15">
      <c r="A454" s="44">
        <f>SUM($C$21:C454)</f>
        <v>333</v>
      </c>
      <c r="B454" s="36" t="s">
        <v>1604</v>
      </c>
      <c r="C454" s="34">
        <v>1</v>
      </c>
      <c r="D454" s="46" t="s">
        <v>1578</v>
      </c>
      <c r="E454" s="46" t="s">
        <v>1370</v>
      </c>
      <c r="F454" s="46" t="s">
        <v>485</v>
      </c>
      <c r="G454" s="45" t="s">
        <v>1605</v>
      </c>
      <c r="H454" s="44">
        <v>900000</v>
      </c>
      <c r="I454" s="44">
        <v>58960</v>
      </c>
      <c r="J454" s="44" t="s">
        <v>405</v>
      </c>
      <c r="K454" s="44" t="s">
        <v>293</v>
      </c>
      <c r="L454" s="68" t="s">
        <v>1267</v>
      </c>
      <c r="M454" s="22"/>
      <c r="N454" s="4"/>
      <c r="O454" s="4"/>
    </row>
    <row r="455" s="6" customFormat="1" ht="37.5" spans="1:13">
      <c r="A455" s="44">
        <f>SUM($C$21:C455)</f>
        <v>334</v>
      </c>
      <c r="B455" s="47" t="s">
        <v>1606</v>
      </c>
      <c r="C455" s="34">
        <v>1</v>
      </c>
      <c r="D455" s="46" t="s">
        <v>1607</v>
      </c>
      <c r="E455" s="46" t="s">
        <v>546</v>
      </c>
      <c r="F455" s="46" t="s">
        <v>362</v>
      </c>
      <c r="G455" s="45" t="s">
        <v>1608</v>
      </c>
      <c r="H455" s="44">
        <v>500000</v>
      </c>
      <c r="I455" s="44">
        <v>200000</v>
      </c>
      <c r="J455" s="44" t="s">
        <v>583</v>
      </c>
      <c r="K455" s="44" t="s">
        <v>305</v>
      </c>
      <c r="L455" s="68" t="s">
        <v>978</v>
      </c>
      <c r="M455" s="22"/>
    </row>
    <row r="456" s="4" customFormat="1" ht="37.5" spans="1:15">
      <c r="A456" s="44">
        <f>SUM($C$21:C456)</f>
        <v>335</v>
      </c>
      <c r="B456" s="47" t="s">
        <v>1609</v>
      </c>
      <c r="C456" s="34">
        <v>1</v>
      </c>
      <c r="D456" s="46" t="s">
        <v>1610</v>
      </c>
      <c r="E456" s="46" t="s">
        <v>737</v>
      </c>
      <c r="F456" s="46" t="s">
        <v>476</v>
      </c>
      <c r="G456" s="45" t="s">
        <v>1611</v>
      </c>
      <c r="H456" s="44">
        <v>700000</v>
      </c>
      <c r="I456" s="164">
        <v>50000</v>
      </c>
      <c r="J456" s="44" t="s">
        <v>583</v>
      </c>
      <c r="K456" s="44" t="s">
        <v>1612</v>
      </c>
      <c r="L456" s="36" t="s">
        <v>1613</v>
      </c>
      <c r="M456" s="22"/>
      <c r="N456" s="6"/>
      <c r="O456" s="6"/>
    </row>
    <row r="457" s="6" customFormat="1" ht="75" spans="1:14">
      <c r="A457" s="44">
        <f>SUM($C$21:C457)</f>
        <v>336</v>
      </c>
      <c r="B457" s="45" t="s">
        <v>1614</v>
      </c>
      <c r="C457" s="34">
        <v>1</v>
      </c>
      <c r="D457" s="46" t="s">
        <v>1615</v>
      </c>
      <c r="E457" s="46" t="s">
        <v>737</v>
      </c>
      <c r="F457" s="46" t="s">
        <v>471</v>
      </c>
      <c r="G457" s="89" t="s">
        <v>1616</v>
      </c>
      <c r="H457" s="164">
        <v>300000</v>
      </c>
      <c r="I457" s="44">
        <v>10000</v>
      </c>
      <c r="J457" s="44" t="s">
        <v>381</v>
      </c>
      <c r="K457" s="44" t="s">
        <v>319</v>
      </c>
      <c r="L457" s="36" t="s">
        <v>1617</v>
      </c>
      <c r="M457" s="22"/>
      <c r="N457" s="4"/>
    </row>
    <row r="458" s="6" customFormat="1" ht="37.5" spans="1:15">
      <c r="A458" s="44">
        <f>SUM($C$21:C458)</f>
        <v>337</v>
      </c>
      <c r="B458" s="36" t="s">
        <v>1618</v>
      </c>
      <c r="C458" s="34">
        <v>1</v>
      </c>
      <c r="D458" s="46" t="s">
        <v>1619</v>
      </c>
      <c r="E458" s="46" t="s">
        <v>737</v>
      </c>
      <c r="F458" s="46" t="s">
        <v>471</v>
      </c>
      <c r="G458" s="45" t="s">
        <v>1620</v>
      </c>
      <c r="H458" s="44">
        <v>200000</v>
      </c>
      <c r="I458" s="44">
        <v>60000</v>
      </c>
      <c r="J458" s="44" t="s">
        <v>381</v>
      </c>
      <c r="K458" s="170" t="s">
        <v>1621</v>
      </c>
      <c r="L458" s="68" t="s">
        <v>1622</v>
      </c>
      <c r="M458" s="22"/>
      <c r="N458" s="4"/>
      <c r="O458" s="4"/>
    </row>
    <row r="459" s="6" customFormat="1" ht="37.5" spans="1:13">
      <c r="A459" s="44">
        <f>SUM($C$21:C459)</f>
        <v>338</v>
      </c>
      <c r="B459" s="47" t="s">
        <v>1623</v>
      </c>
      <c r="C459" s="34">
        <v>1</v>
      </c>
      <c r="D459" s="46" t="s">
        <v>1624</v>
      </c>
      <c r="E459" s="46" t="s">
        <v>528</v>
      </c>
      <c r="F459" s="46" t="s">
        <v>441</v>
      </c>
      <c r="G459" s="45" t="s">
        <v>1625</v>
      </c>
      <c r="H459" s="44">
        <v>545044</v>
      </c>
      <c r="I459" s="44">
        <v>120000</v>
      </c>
      <c r="J459" s="44" t="s">
        <v>381</v>
      </c>
      <c r="K459" s="44" t="s">
        <v>1626</v>
      </c>
      <c r="L459" s="68" t="s">
        <v>1627</v>
      </c>
      <c r="M459" s="22"/>
    </row>
    <row r="460" s="6" customFormat="1" ht="37.5" spans="1:14">
      <c r="A460" s="44">
        <f>SUM($C$21:C460)</f>
        <v>339</v>
      </c>
      <c r="B460" s="47" t="s">
        <v>1628</v>
      </c>
      <c r="C460" s="34">
        <v>1</v>
      </c>
      <c r="D460" s="46" t="s">
        <v>1629</v>
      </c>
      <c r="E460" s="46" t="s">
        <v>737</v>
      </c>
      <c r="F460" s="46" t="s">
        <v>476</v>
      </c>
      <c r="G460" s="45" t="s">
        <v>1630</v>
      </c>
      <c r="H460" s="44">
        <v>800000</v>
      </c>
      <c r="I460" s="44">
        <v>150000</v>
      </c>
      <c r="J460" s="44" t="s">
        <v>381</v>
      </c>
      <c r="K460" s="44" t="s">
        <v>283</v>
      </c>
      <c r="L460" s="36" t="s">
        <v>1631</v>
      </c>
      <c r="M460" s="22" t="s">
        <v>1632</v>
      </c>
      <c r="N460" s="4"/>
    </row>
    <row r="461" s="6" customFormat="1" ht="56.25" spans="1:13">
      <c r="A461" s="44">
        <f>SUM($C$21:C461)</f>
        <v>340</v>
      </c>
      <c r="B461" s="47" t="s">
        <v>1633</v>
      </c>
      <c r="C461" s="34">
        <v>1</v>
      </c>
      <c r="D461" s="46" t="s">
        <v>1634</v>
      </c>
      <c r="E461" s="46" t="s">
        <v>354</v>
      </c>
      <c r="F461" s="46" t="s">
        <v>355</v>
      </c>
      <c r="G461" s="45" t="s">
        <v>1635</v>
      </c>
      <c r="H461" s="44">
        <v>64843</v>
      </c>
      <c r="I461" s="44">
        <v>5000</v>
      </c>
      <c r="J461" s="44" t="s">
        <v>425</v>
      </c>
      <c r="K461" s="44" t="s">
        <v>305</v>
      </c>
      <c r="L461" s="68" t="s">
        <v>1636</v>
      </c>
      <c r="M461" s="22"/>
    </row>
    <row r="462" s="4" customFormat="1" ht="37.5" spans="1:15">
      <c r="A462" s="44">
        <f>SUM($C$21:C462)</f>
        <v>341</v>
      </c>
      <c r="B462" s="47" t="s">
        <v>1637</v>
      </c>
      <c r="C462" s="34">
        <v>1</v>
      </c>
      <c r="D462" s="46" t="s">
        <v>1638</v>
      </c>
      <c r="E462" s="46" t="s">
        <v>528</v>
      </c>
      <c r="F462" s="46" t="s">
        <v>441</v>
      </c>
      <c r="G462" s="163" t="s">
        <v>1639</v>
      </c>
      <c r="H462" s="44">
        <v>250000</v>
      </c>
      <c r="I462" s="44">
        <v>5000</v>
      </c>
      <c r="J462" s="44" t="s">
        <v>381</v>
      </c>
      <c r="K462" s="46" t="s">
        <v>293</v>
      </c>
      <c r="L462" s="36" t="s">
        <v>1640</v>
      </c>
      <c r="M462" s="22"/>
      <c r="N462" s="6"/>
      <c r="O462" s="6"/>
    </row>
    <row r="463" s="4" customFormat="1" ht="56.25" spans="1:15">
      <c r="A463" s="44">
        <f>SUM($C$21:C463)</f>
        <v>342</v>
      </c>
      <c r="B463" s="47" t="s">
        <v>1641</v>
      </c>
      <c r="C463" s="34">
        <v>1</v>
      </c>
      <c r="D463" s="46" t="s">
        <v>1642</v>
      </c>
      <c r="E463" s="46" t="s">
        <v>1643</v>
      </c>
      <c r="F463" s="46" t="s">
        <v>272</v>
      </c>
      <c r="G463" s="36" t="s">
        <v>1644</v>
      </c>
      <c r="H463" s="44">
        <v>11500</v>
      </c>
      <c r="I463" s="44">
        <v>10000</v>
      </c>
      <c r="J463" s="44" t="s">
        <v>583</v>
      </c>
      <c r="K463" s="46" t="s">
        <v>305</v>
      </c>
      <c r="L463" s="103" t="s">
        <v>1603</v>
      </c>
      <c r="M463" s="22"/>
      <c r="N463" s="6"/>
      <c r="O463" s="6"/>
    </row>
    <row r="464" s="6" customFormat="1" ht="37.5" spans="1:14">
      <c r="A464" s="44">
        <f>SUM($C$21:C464)</f>
        <v>343</v>
      </c>
      <c r="B464" s="45" t="s">
        <v>1645</v>
      </c>
      <c r="C464" s="34">
        <v>1</v>
      </c>
      <c r="D464" s="46" t="s">
        <v>1646</v>
      </c>
      <c r="E464" s="46" t="s">
        <v>354</v>
      </c>
      <c r="F464" s="46" t="s">
        <v>355</v>
      </c>
      <c r="G464" s="89" t="s">
        <v>1647</v>
      </c>
      <c r="H464" s="90">
        <v>30527</v>
      </c>
      <c r="I464" s="90">
        <v>5000</v>
      </c>
      <c r="J464" s="90" t="s">
        <v>381</v>
      </c>
      <c r="K464" s="90" t="s">
        <v>275</v>
      </c>
      <c r="L464" s="103" t="s">
        <v>1648</v>
      </c>
      <c r="M464" s="22"/>
      <c r="N464" s="4"/>
    </row>
    <row r="465" s="2" customFormat="1" ht="37.5" spans="1:12">
      <c r="A465" s="44">
        <f>SUM($C$21:C465)</f>
        <v>344</v>
      </c>
      <c r="B465" s="68" t="s">
        <v>1649</v>
      </c>
      <c r="C465" s="44">
        <v>1</v>
      </c>
      <c r="D465" s="44" t="s">
        <v>1650</v>
      </c>
      <c r="E465" s="44" t="s">
        <v>546</v>
      </c>
      <c r="F465" s="44" t="s">
        <v>362</v>
      </c>
      <c r="G465" s="68" t="s">
        <v>1651</v>
      </c>
      <c r="H465" s="44" t="s">
        <v>364</v>
      </c>
      <c r="I465" s="44" t="s">
        <v>364</v>
      </c>
      <c r="J465" s="44" t="s">
        <v>365</v>
      </c>
      <c r="K465" s="44" t="s">
        <v>1652</v>
      </c>
      <c r="L465" s="68" t="s">
        <v>978</v>
      </c>
    </row>
    <row r="466" s="6" customFormat="1" ht="37.5" spans="1:18">
      <c r="A466" s="44">
        <f>SUM($C$21:C466)</f>
        <v>345</v>
      </c>
      <c r="B466" s="47" t="s">
        <v>1653</v>
      </c>
      <c r="C466" s="34">
        <v>1</v>
      </c>
      <c r="D466" s="46" t="s">
        <v>1654</v>
      </c>
      <c r="E466" s="46" t="s">
        <v>737</v>
      </c>
      <c r="F466" s="46" t="s">
        <v>476</v>
      </c>
      <c r="G466" s="45" t="s">
        <v>1655</v>
      </c>
      <c r="H466" s="44">
        <v>37000</v>
      </c>
      <c r="I466" s="44">
        <v>10000</v>
      </c>
      <c r="J466" s="44" t="s">
        <v>381</v>
      </c>
      <c r="K466" s="44" t="s">
        <v>908</v>
      </c>
      <c r="L466" s="68" t="s">
        <v>1656</v>
      </c>
      <c r="M466" s="22" t="s">
        <v>1657</v>
      </c>
      <c r="N466" s="4"/>
      <c r="O466" s="4"/>
      <c r="P466" s="4"/>
      <c r="Q466" s="4"/>
      <c r="R466" s="4"/>
    </row>
    <row r="467" s="4" customFormat="1" ht="37.5" spans="1:18">
      <c r="A467" s="44">
        <f>SUM($C$21:C467)</f>
        <v>346</v>
      </c>
      <c r="B467" s="47" t="s">
        <v>1658</v>
      </c>
      <c r="C467" s="34">
        <v>1</v>
      </c>
      <c r="D467" s="46" t="s">
        <v>1659</v>
      </c>
      <c r="E467" s="46" t="s">
        <v>528</v>
      </c>
      <c r="F467" s="46" t="s">
        <v>441</v>
      </c>
      <c r="G467" s="45" t="s">
        <v>1660</v>
      </c>
      <c r="H467" s="44">
        <v>50000</v>
      </c>
      <c r="I467" s="44">
        <v>5000</v>
      </c>
      <c r="J467" s="44" t="s">
        <v>381</v>
      </c>
      <c r="K467" s="44" t="s">
        <v>1661</v>
      </c>
      <c r="L467" s="68" t="s">
        <v>1662</v>
      </c>
      <c r="M467" s="22" t="s">
        <v>1663</v>
      </c>
      <c r="N467" s="6"/>
      <c r="O467" s="6"/>
      <c r="P467" s="6"/>
      <c r="Q467" s="6"/>
      <c r="R467" s="6"/>
    </row>
    <row r="468" s="6" customFormat="1" ht="37.5" spans="1:13">
      <c r="A468" s="44">
        <f>SUM($C$21:C468)</f>
        <v>347</v>
      </c>
      <c r="B468" s="47" t="s">
        <v>1664</v>
      </c>
      <c r="C468" s="34">
        <v>1</v>
      </c>
      <c r="D468" s="46" t="s">
        <v>1598</v>
      </c>
      <c r="E468" s="46" t="s">
        <v>528</v>
      </c>
      <c r="F468" s="46" t="s">
        <v>441</v>
      </c>
      <c r="G468" s="45" t="s">
        <v>1665</v>
      </c>
      <c r="H468" s="44">
        <v>72700</v>
      </c>
      <c r="I468" s="44">
        <v>8000</v>
      </c>
      <c r="J468" s="44" t="s">
        <v>381</v>
      </c>
      <c r="K468" s="44" t="s">
        <v>691</v>
      </c>
      <c r="L468" s="68" t="s">
        <v>978</v>
      </c>
      <c r="M468" s="22"/>
    </row>
    <row r="469" s="4" customFormat="1" ht="37.5" spans="1:15">
      <c r="A469" s="44">
        <f>SUM($C$21:C469)</f>
        <v>348</v>
      </c>
      <c r="B469" s="47" t="s">
        <v>1666</v>
      </c>
      <c r="C469" s="34">
        <v>1</v>
      </c>
      <c r="D469" s="46" t="s">
        <v>1667</v>
      </c>
      <c r="E469" s="46" t="s">
        <v>1370</v>
      </c>
      <c r="F469" s="46" t="s">
        <v>485</v>
      </c>
      <c r="G469" s="45" t="s">
        <v>1668</v>
      </c>
      <c r="H469" s="44">
        <v>15000</v>
      </c>
      <c r="I469" s="44">
        <v>8000</v>
      </c>
      <c r="J469" s="44" t="s">
        <v>381</v>
      </c>
      <c r="K469" s="44" t="s">
        <v>988</v>
      </c>
      <c r="L469" s="68" t="s">
        <v>1669</v>
      </c>
      <c r="M469" s="22"/>
      <c r="N469" s="6"/>
      <c r="O469" s="6"/>
    </row>
    <row r="470" s="6" customFormat="1" ht="75" spans="1:13">
      <c r="A470" s="44">
        <f>SUM($C$21:C470)</f>
        <v>349</v>
      </c>
      <c r="B470" s="47" t="s">
        <v>1670</v>
      </c>
      <c r="C470" s="34">
        <v>1</v>
      </c>
      <c r="D470" s="46" t="s">
        <v>1671</v>
      </c>
      <c r="E470" s="46" t="s">
        <v>1671</v>
      </c>
      <c r="F470" s="46" t="s">
        <v>362</v>
      </c>
      <c r="G470" s="45" t="s">
        <v>1672</v>
      </c>
      <c r="H470" s="44">
        <v>8073.38</v>
      </c>
      <c r="I470" s="44">
        <v>1000</v>
      </c>
      <c r="J470" s="44" t="s">
        <v>1673</v>
      </c>
      <c r="K470" s="44" t="s">
        <v>1674</v>
      </c>
      <c r="L470" s="36" t="s">
        <v>1675</v>
      </c>
      <c r="M470" s="22"/>
    </row>
    <row r="471" s="6" customFormat="1" ht="56.25" spans="1:13">
      <c r="A471" s="44">
        <f>SUM($C$21:C471)</f>
        <v>350</v>
      </c>
      <c r="B471" s="47" t="s">
        <v>1676</v>
      </c>
      <c r="C471" s="34">
        <v>1</v>
      </c>
      <c r="D471" s="46" t="s">
        <v>1677</v>
      </c>
      <c r="E471" s="46" t="s">
        <v>1677</v>
      </c>
      <c r="F471" s="46" t="s">
        <v>1678</v>
      </c>
      <c r="G471" s="45" t="s">
        <v>1679</v>
      </c>
      <c r="H471" s="44">
        <v>60000</v>
      </c>
      <c r="I471" s="44">
        <v>10000</v>
      </c>
      <c r="J471" s="44" t="s">
        <v>381</v>
      </c>
      <c r="K471" s="44" t="s">
        <v>591</v>
      </c>
      <c r="L471" s="68" t="s">
        <v>978</v>
      </c>
      <c r="M471" s="22" t="s">
        <v>1271</v>
      </c>
    </row>
    <row r="472" s="6" customFormat="1" ht="93.75" spans="1:13">
      <c r="A472" s="44">
        <f>SUM($C$21:C472)</f>
        <v>351</v>
      </c>
      <c r="B472" s="47" t="s">
        <v>1680</v>
      </c>
      <c r="C472" s="34">
        <v>1</v>
      </c>
      <c r="D472" s="46" t="s">
        <v>1681</v>
      </c>
      <c r="E472" s="46" t="s">
        <v>1682</v>
      </c>
      <c r="F472" s="46" t="s">
        <v>1683</v>
      </c>
      <c r="G472" s="45" t="s">
        <v>1684</v>
      </c>
      <c r="H472" s="44">
        <v>20609.58</v>
      </c>
      <c r="I472" s="44">
        <v>5386.68</v>
      </c>
      <c r="J472" s="44" t="s">
        <v>1685</v>
      </c>
      <c r="K472" s="44" t="s">
        <v>1686</v>
      </c>
      <c r="L472" s="68" t="s">
        <v>1687</v>
      </c>
      <c r="M472" s="22"/>
    </row>
    <row r="473" s="6" customFormat="1" ht="75" spans="1:15">
      <c r="A473" s="44">
        <f>SUM($C$21:C473)</f>
        <v>352</v>
      </c>
      <c r="B473" s="36" t="s">
        <v>1688</v>
      </c>
      <c r="C473" s="34">
        <v>1</v>
      </c>
      <c r="D473" s="46" t="s">
        <v>1689</v>
      </c>
      <c r="E473" s="46" t="s">
        <v>618</v>
      </c>
      <c r="F473" s="46" t="s">
        <v>420</v>
      </c>
      <c r="G473" s="45" t="s">
        <v>1690</v>
      </c>
      <c r="H473" s="44">
        <v>680000</v>
      </c>
      <c r="I473" s="44">
        <v>150000</v>
      </c>
      <c r="J473" s="44" t="s">
        <v>1445</v>
      </c>
      <c r="K473" s="44" t="s">
        <v>305</v>
      </c>
      <c r="L473" s="68" t="s">
        <v>1580</v>
      </c>
      <c r="M473" s="22"/>
      <c r="N473" s="4"/>
      <c r="O473" s="4"/>
    </row>
    <row r="474" s="4" customFormat="1" ht="75" spans="1:15">
      <c r="A474" s="44">
        <f>SUM($C$21:C474)</f>
        <v>353</v>
      </c>
      <c r="B474" s="47" t="s">
        <v>1691</v>
      </c>
      <c r="C474" s="34">
        <v>1</v>
      </c>
      <c r="D474" s="165" t="s">
        <v>1692</v>
      </c>
      <c r="E474" s="46" t="s">
        <v>974</v>
      </c>
      <c r="F474" s="165" t="s">
        <v>279</v>
      </c>
      <c r="G474" s="45" t="s">
        <v>1693</v>
      </c>
      <c r="H474" s="166">
        <v>9000</v>
      </c>
      <c r="I474" s="166">
        <v>2000</v>
      </c>
      <c r="J474" s="165" t="s">
        <v>455</v>
      </c>
      <c r="K474" s="165" t="s">
        <v>305</v>
      </c>
      <c r="L474" s="171" t="s">
        <v>1694</v>
      </c>
      <c r="M474" s="22"/>
      <c r="N474" s="6"/>
      <c r="O474" s="6"/>
    </row>
    <row r="475" s="6" customFormat="1" ht="37.5" spans="1:13">
      <c r="A475" s="44">
        <f>SUM($C$21:C475)</f>
        <v>354</v>
      </c>
      <c r="B475" s="47" t="s">
        <v>1695</v>
      </c>
      <c r="C475" s="34">
        <v>1</v>
      </c>
      <c r="D475" s="46" t="s">
        <v>1696</v>
      </c>
      <c r="E475" s="46" t="s">
        <v>315</v>
      </c>
      <c r="F475" s="46" t="s">
        <v>316</v>
      </c>
      <c r="G475" s="45" t="s">
        <v>1697</v>
      </c>
      <c r="H475" s="44">
        <v>20000</v>
      </c>
      <c r="I475" s="44">
        <v>5000</v>
      </c>
      <c r="J475" s="44" t="s">
        <v>583</v>
      </c>
      <c r="K475" s="44" t="s">
        <v>1698</v>
      </c>
      <c r="L475" s="68" t="s">
        <v>1699</v>
      </c>
      <c r="M475" s="22"/>
    </row>
    <row r="476" s="6" customFormat="1" spans="1:13">
      <c r="A476" s="44"/>
      <c r="B476" s="35" t="s">
        <v>249</v>
      </c>
      <c r="C476" s="34"/>
      <c r="D476" s="29">
        <f>SUM(C477:C481)</f>
        <v>5</v>
      </c>
      <c r="E476" s="29"/>
      <c r="F476" s="29"/>
      <c r="G476" s="48"/>
      <c r="H476" s="33">
        <f>SUM(H477:H481)</f>
        <v>1658663</v>
      </c>
      <c r="I476" s="33">
        <f>SUM(I477:I481)</f>
        <v>326000</v>
      </c>
      <c r="J476" s="66"/>
      <c r="K476" s="66"/>
      <c r="L476" s="67"/>
      <c r="M476" s="22"/>
    </row>
    <row r="477" s="6" customFormat="1" ht="37.5" spans="1:20">
      <c r="A477" s="44">
        <f>SUM($C$21:C477)</f>
        <v>355</v>
      </c>
      <c r="B477" s="47" t="s">
        <v>1700</v>
      </c>
      <c r="C477" s="34">
        <v>1</v>
      </c>
      <c r="D477" s="46" t="s">
        <v>1607</v>
      </c>
      <c r="E477" s="46" t="s">
        <v>1128</v>
      </c>
      <c r="F477" s="46" t="s">
        <v>471</v>
      </c>
      <c r="G477" s="45" t="s">
        <v>1701</v>
      </c>
      <c r="H477" s="44">
        <v>600000</v>
      </c>
      <c r="I477" s="44">
        <v>10000</v>
      </c>
      <c r="J477" s="44" t="s">
        <v>381</v>
      </c>
      <c r="K477" s="44" t="s">
        <v>1702</v>
      </c>
      <c r="L477" s="68" t="s">
        <v>407</v>
      </c>
      <c r="M477" s="22"/>
      <c r="O477" s="4"/>
      <c r="T477" s="6" t="s">
        <v>471</v>
      </c>
    </row>
    <row r="478" s="6" customFormat="1" ht="37.5" spans="1:20">
      <c r="A478" s="44">
        <f>SUM($C$21:C478)</f>
        <v>356</v>
      </c>
      <c r="B478" s="47" t="s">
        <v>1703</v>
      </c>
      <c r="C478" s="34">
        <v>1</v>
      </c>
      <c r="D478" s="46" t="s">
        <v>1704</v>
      </c>
      <c r="E478" s="46" t="s">
        <v>1128</v>
      </c>
      <c r="F478" s="46" t="s">
        <v>471</v>
      </c>
      <c r="G478" s="45" t="s">
        <v>1705</v>
      </c>
      <c r="H478" s="44">
        <v>53500</v>
      </c>
      <c r="I478" s="172">
        <v>20000</v>
      </c>
      <c r="J478" s="44" t="s">
        <v>583</v>
      </c>
      <c r="K478" s="44" t="s">
        <v>1706</v>
      </c>
      <c r="L478" s="68" t="s">
        <v>407</v>
      </c>
      <c r="M478" s="22"/>
      <c r="T478" s="6" t="s">
        <v>471</v>
      </c>
    </row>
    <row r="479" s="6" customFormat="1" ht="56.25" spans="1:20">
      <c r="A479" s="44">
        <f>SUM($C$21:C479)</f>
        <v>357</v>
      </c>
      <c r="B479" s="47" t="s">
        <v>1707</v>
      </c>
      <c r="C479" s="34">
        <v>1</v>
      </c>
      <c r="D479" s="46" t="s">
        <v>1708</v>
      </c>
      <c r="E479" s="46" t="s">
        <v>1128</v>
      </c>
      <c r="F479" s="46" t="s">
        <v>471</v>
      </c>
      <c r="G479" s="45" t="s">
        <v>1709</v>
      </c>
      <c r="H479" s="44">
        <v>105163</v>
      </c>
      <c r="I479" s="44">
        <v>12000</v>
      </c>
      <c r="J479" s="44" t="s">
        <v>583</v>
      </c>
      <c r="K479" s="44" t="s">
        <v>444</v>
      </c>
      <c r="L479" s="68" t="s">
        <v>407</v>
      </c>
      <c r="M479" s="22"/>
      <c r="T479" s="6" t="s">
        <v>471</v>
      </c>
    </row>
    <row r="480" s="6" customFormat="1" ht="37.5" spans="1:20">
      <c r="A480" s="44">
        <f>SUM($C$21:C480)</f>
        <v>358</v>
      </c>
      <c r="B480" s="47" t="s">
        <v>1710</v>
      </c>
      <c r="C480" s="34">
        <v>1</v>
      </c>
      <c r="D480" s="46" t="s">
        <v>1711</v>
      </c>
      <c r="E480" s="46" t="s">
        <v>1128</v>
      </c>
      <c r="F480" s="46" t="s">
        <v>471</v>
      </c>
      <c r="G480" s="45" t="s">
        <v>1712</v>
      </c>
      <c r="H480" s="44">
        <v>500000</v>
      </c>
      <c r="I480" s="44">
        <v>184000</v>
      </c>
      <c r="J480" s="44" t="s">
        <v>381</v>
      </c>
      <c r="K480" s="44" t="s">
        <v>1713</v>
      </c>
      <c r="L480" s="68" t="s">
        <v>407</v>
      </c>
      <c r="M480" s="22"/>
      <c r="P480" s="7"/>
      <c r="Q480" s="7"/>
      <c r="R480" s="7"/>
      <c r="T480" s="6" t="s">
        <v>471</v>
      </c>
    </row>
    <row r="481" s="7" customFormat="1" ht="56.25" spans="1:18">
      <c r="A481" s="44">
        <f>SUM($C$21:C481)</f>
        <v>359</v>
      </c>
      <c r="B481" s="47" t="s">
        <v>1714</v>
      </c>
      <c r="C481" s="34">
        <v>1</v>
      </c>
      <c r="D481" s="46" t="s">
        <v>1715</v>
      </c>
      <c r="E481" s="46" t="s">
        <v>528</v>
      </c>
      <c r="F481" s="46" t="s">
        <v>441</v>
      </c>
      <c r="G481" s="45" t="s">
        <v>1716</v>
      </c>
      <c r="H481" s="44">
        <v>400000</v>
      </c>
      <c r="I481" s="44">
        <v>100000</v>
      </c>
      <c r="J481" s="44" t="s">
        <v>381</v>
      </c>
      <c r="K481" s="44" t="s">
        <v>1717</v>
      </c>
      <c r="L481" s="68" t="s">
        <v>407</v>
      </c>
      <c r="M481" s="22" t="s">
        <v>1718</v>
      </c>
      <c r="N481" s="6"/>
      <c r="O481" s="6"/>
      <c r="P481" s="6"/>
      <c r="Q481" s="6"/>
      <c r="R481" s="6"/>
    </row>
    <row r="482" s="6" customFormat="1" spans="1:13">
      <c r="A482" s="44"/>
      <c r="B482" s="35" t="s">
        <v>1719</v>
      </c>
      <c r="C482" s="34"/>
      <c r="D482" s="29">
        <f t="shared" ref="D482:I482" si="54">SUM(D483,D486,D496)</f>
        <v>11</v>
      </c>
      <c r="E482" s="29"/>
      <c r="F482" s="29"/>
      <c r="G482" s="48"/>
      <c r="H482" s="33">
        <f t="shared" si="54"/>
        <v>2004558.77</v>
      </c>
      <c r="I482" s="33">
        <f t="shared" si="54"/>
        <v>229000</v>
      </c>
      <c r="J482" s="66"/>
      <c r="K482" s="66"/>
      <c r="L482" s="67"/>
      <c r="M482" s="22"/>
    </row>
    <row r="483" s="6" customFormat="1" spans="1:13">
      <c r="A483" s="44"/>
      <c r="B483" s="35" t="s">
        <v>247</v>
      </c>
      <c r="C483" s="34"/>
      <c r="D483" s="29">
        <f>SUM(C483:C485)</f>
        <v>2</v>
      </c>
      <c r="E483" s="29"/>
      <c r="F483" s="29"/>
      <c r="G483" s="48"/>
      <c r="H483" s="33">
        <f>SUM(H484:H485)</f>
        <v>809700</v>
      </c>
      <c r="I483" s="33">
        <f>SUM(I484:I485)</f>
        <v>20000</v>
      </c>
      <c r="J483" s="66"/>
      <c r="K483" s="66"/>
      <c r="L483" s="67"/>
      <c r="M483" s="22"/>
    </row>
    <row r="484" s="6" customFormat="1" ht="56.25" spans="1:13">
      <c r="A484" s="44">
        <f>SUM($C$21:C484)</f>
        <v>360</v>
      </c>
      <c r="B484" s="45" t="s">
        <v>1720</v>
      </c>
      <c r="C484" s="34">
        <v>1</v>
      </c>
      <c r="D484" s="46" t="s">
        <v>1721</v>
      </c>
      <c r="E484" s="46" t="s">
        <v>974</v>
      </c>
      <c r="F484" s="46" t="s">
        <v>279</v>
      </c>
      <c r="G484" s="45" t="s">
        <v>1722</v>
      </c>
      <c r="H484" s="44">
        <v>800000</v>
      </c>
      <c r="I484" s="44">
        <v>20000</v>
      </c>
      <c r="J484" s="44" t="s">
        <v>583</v>
      </c>
      <c r="K484" s="44" t="s">
        <v>411</v>
      </c>
      <c r="L484" s="68" t="s">
        <v>264</v>
      </c>
      <c r="M484" s="22"/>
    </row>
    <row r="485" s="8" customFormat="1" ht="56.25" spans="1:12">
      <c r="A485" s="44">
        <f>SUM($C$21:C485)</f>
        <v>361</v>
      </c>
      <c r="B485" s="68" t="s">
        <v>1723</v>
      </c>
      <c r="C485" s="44">
        <v>1</v>
      </c>
      <c r="D485" s="44" t="s">
        <v>1724</v>
      </c>
      <c r="E485" s="44" t="s">
        <v>1725</v>
      </c>
      <c r="F485" s="44" t="s">
        <v>362</v>
      </c>
      <c r="G485" s="68" t="s">
        <v>1726</v>
      </c>
      <c r="H485" s="44">
        <v>9700</v>
      </c>
      <c r="I485" s="44" t="s">
        <v>364</v>
      </c>
      <c r="J485" s="44" t="s">
        <v>1727</v>
      </c>
      <c r="K485" s="44" t="s">
        <v>366</v>
      </c>
      <c r="L485" s="68" t="s">
        <v>264</v>
      </c>
    </row>
    <row r="486" s="6" customFormat="1" spans="1:13">
      <c r="A486" s="44"/>
      <c r="B486" s="35" t="s">
        <v>248</v>
      </c>
      <c r="C486" s="34"/>
      <c r="D486" s="29">
        <f>SUM(C487:C495)</f>
        <v>9</v>
      </c>
      <c r="E486" s="29"/>
      <c r="F486" s="29"/>
      <c r="G486" s="48"/>
      <c r="H486" s="33">
        <f>SUM(H487:H495)</f>
        <v>1194858.77</v>
      </c>
      <c r="I486" s="33">
        <f>SUM(I487:I495)</f>
        <v>209000</v>
      </c>
      <c r="J486" s="66"/>
      <c r="K486" s="66"/>
      <c r="L486" s="67"/>
      <c r="M486" s="22"/>
    </row>
    <row r="487" s="6" customFormat="1" ht="112.5" spans="1:13">
      <c r="A487" s="44">
        <f>SUM($C$21:C487)</f>
        <v>362</v>
      </c>
      <c r="B487" s="47" t="s">
        <v>1728</v>
      </c>
      <c r="C487" s="34">
        <v>1</v>
      </c>
      <c r="D487" s="46" t="s">
        <v>1729</v>
      </c>
      <c r="E487" s="46" t="s">
        <v>1730</v>
      </c>
      <c r="F487" s="46" t="s">
        <v>297</v>
      </c>
      <c r="G487" s="45" t="s">
        <v>1731</v>
      </c>
      <c r="H487" s="44">
        <v>100000</v>
      </c>
      <c r="I487" s="44">
        <v>15000</v>
      </c>
      <c r="J487" s="44" t="s">
        <v>583</v>
      </c>
      <c r="K487" s="125" t="s">
        <v>1732</v>
      </c>
      <c r="L487" s="68" t="s">
        <v>1733</v>
      </c>
      <c r="M487" s="22"/>
    </row>
    <row r="488" s="6" customFormat="1" ht="84.75" customHeight="1" spans="1:13">
      <c r="A488" s="44">
        <f>SUM($C$21:C488)</f>
        <v>363</v>
      </c>
      <c r="B488" s="45" t="s">
        <v>1734</v>
      </c>
      <c r="C488" s="34">
        <v>1</v>
      </c>
      <c r="D488" s="46" t="s">
        <v>1735</v>
      </c>
      <c r="E488" s="46" t="s">
        <v>1730</v>
      </c>
      <c r="F488" s="46" t="s">
        <v>279</v>
      </c>
      <c r="G488" s="167" t="s">
        <v>1736</v>
      </c>
      <c r="H488" s="168">
        <v>81900</v>
      </c>
      <c r="I488" s="168">
        <v>20000</v>
      </c>
      <c r="J488" s="44" t="s">
        <v>583</v>
      </c>
      <c r="K488" s="44" t="s">
        <v>293</v>
      </c>
      <c r="L488" s="145" t="s">
        <v>1737</v>
      </c>
      <c r="M488" s="22" t="s">
        <v>1738</v>
      </c>
    </row>
    <row r="489" s="6" customFormat="1" ht="112.5" spans="1:13">
      <c r="A489" s="44">
        <f>SUM($C$21:C489)</f>
        <v>364</v>
      </c>
      <c r="B489" s="47" t="s">
        <v>1739</v>
      </c>
      <c r="C489" s="34">
        <v>1</v>
      </c>
      <c r="D489" s="46" t="s">
        <v>1740</v>
      </c>
      <c r="E489" s="46" t="s">
        <v>1741</v>
      </c>
      <c r="F489" s="46" t="s">
        <v>316</v>
      </c>
      <c r="G489" s="36" t="s">
        <v>1742</v>
      </c>
      <c r="H489" s="44">
        <v>22000</v>
      </c>
      <c r="I489" s="44">
        <v>6000</v>
      </c>
      <c r="J489" s="44" t="s">
        <v>583</v>
      </c>
      <c r="K489" s="46" t="s">
        <v>305</v>
      </c>
      <c r="L489" s="47" t="s">
        <v>1743</v>
      </c>
      <c r="M489" s="36"/>
    </row>
    <row r="490" s="6" customFormat="1" ht="39.75" spans="1:13">
      <c r="A490" s="44">
        <f>SUM($C$21:C490)</f>
        <v>365</v>
      </c>
      <c r="B490" s="47" t="s">
        <v>1744</v>
      </c>
      <c r="C490" s="34">
        <v>1</v>
      </c>
      <c r="D490" s="46" t="s">
        <v>1745</v>
      </c>
      <c r="E490" s="46" t="s">
        <v>1741</v>
      </c>
      <c r="F490" s="46" t="s">
        <v>279</v>
      </c>
      <c r="G490" s="45" t="s">
        <v>1746</v>
      </c>
      <c r="H490" s="44">
        <v>10000</v>
      </c>
      <c r="I490" s="44">
        <v>3000</v>
      </c>
      <c r="J490" s="44" t="s">
        <v>1747</v>
      </c>
      <c r="K490" s="124" t="s">
        <v>305</v>
      </c>
      <c r="L490" s="68" t="s">
        <v>1748</v>
      </c>
      <c r="M490" s="22"/>
    </row>
    <row r="491" s="6" customFormat="1" ht="56.25" spans="1:13">
      <c r="A491" s="44">
        <f>SUM($C$21:C491)</f>
        <v>366</v>
      </c>
      <c r="B491" s="61" t="s">
        <v>1749</v>
      </c>
      <c r="C491" s="34">
        <v>1</v>
      </c>
      <c r="D491" s="46" t="s">
        <v>1750</v>
      </c>
      <c r="E491" s="46" t="s">
        <v>1730</v>
      </c>
      <c r="F491" s="46" t="s">
        <v>297</v>
      </c>
      <c r="G491" s="45" t="s">
        <v>1751</v>
      </c>
      <c r="H491" s="44">
        <v>80000</v>
      </c>
      <c r="I491" s="44">
        <v>20000</v>
      </c>
      <c r="J491" s="44" t="s">
        <v>583</v>
      </c>
      <c r="K491" s="116" t="s">
        <v>1732</v>
      </c>
      <c r="L491" s="68" t="s">
        <v>1752</v>
      </c>
      <c r="M491" s="22"/>
    </row>
    <row r="492" s="6" customFormat="1" ht="37.5" spans="1:13">
      <c r="A492" s="44">
        <f>SUM($C$21:C492)</f>
        <v>367</v>
      </c>
      <c r="B492" s="47" t="s">
        <v>1753</v>
      </c>
      <c r="C492" s="34">
        <v>1</v>
      </c>
      <c r="D492" s="46" t="s">
        <v>289</v>
      </c>
      <c r="E492" s="46" t="s">
        <v>289</v>
      </c>
      <c r="F492" s="46" t="s">
        <v>355</v>
      </c>
      <c r="G492" s="45" t="s">
        <v>1754</v>
      </c>
      <c r="H492" s="44">
        <v>300958.77</v>
      </c>
      <c r="I492" s="173">
        <v>120000</v>
      </c>
      <c r="J492" s="44" t="s">
        <v>405</v>
      </c>
      <c r="K492" s="44" t="s">
        <v>275</v>
      </c>
      <c r="L492" s="174" t="s">
        <v>1755</v>
      </c>
      <c r="M492" s="22"/>
    </row>
    <row r="493" s="6" customFormat="1" ht="56.25" spans="1:13">
      <c r="A493" s="44">
        <f>SUM($C$21:C493)</f>
        <v>368</v>
      </c>
      <c r="B493" s="47" t="s">
        <v>1756</v>
      </c>
      <c r="C493" s="34">
        <v>1</v>
      </c>
      <c r="D493" s="46" t="s">
        <v>1757</v>
      </c>
      <c r="E493" s="46" t="s">
        <v>528</v>
      </c>
      <c r="F493" s="46" t="s">
        <v>441</v>
      </c>
      <c r="G493" s="45" t="s">
        <v>1758</v>
      </c>
      <c r="H493" s="44">
        <v>100000</v>
      </c>
      <c r="I493" s="44">
        <v>5000</v>
      </c>
      <c r="J493" s="44" t="s">
        <v>381</v>
      </c>
      <c r="K493" s="44" t="s">
        <v>326</v>
      </c>
      <c r="L493" s="68" t="s">
        <v>276</v>
      </c>
      <c r="M493" s="22" t="s">
        <v>1663</v>
      </c>
    </row>
    <row r="494" s="6" customFormat="1" ht="37.5" spans="1:13">
      <c r="A494" s="44">
        <f>SUM($C$21:C494)</f>
        <v>369</v>
      </c>
      <c r="B494" s="47" t="s">
        <v>1759</v>
      </c>
      <c r="C494" s="34">
        <v>1</v>
      </c>
      <c r="D494" s="46" t="s">
        <v>1760</v>
      </c>
      <c r="E494" s="46" t="s">
        <v>618</v>
      </c>
      <c r="F494" s="169" t="s">
        <v>420</v>
      </c>
      <c r="G494" s="45" t="s">
        <v>1761</v>
      </c>
      <c r="H494" s="44">
        <v>200000</v>
      </c>
      <c r="I494" s="44">
        <v>15000</v>
      </c>
      <c r="J494" s="44" t="s">
        <v>583</v>
      </c>
      <c r="K494" s="46" t="s">
        <v>1762</v>
      </c>
      <c r="L494" s="47" t="s">
        <v>1763</v>
      </c>
      <c r="M494" s="22"/>
    </row>
    <row r="495" s="6" customFormat="1" ht="56.25" spans="1:13">
      <c r="A495" s="44">
        <f>SUM($C$21:C495)</f>
        <v>370</v>
      </c>
      <c r="B495" s="47" t="s">
        <v>1764</v>
      </c>
      <c r="C495" s="34">
        <v>1</v>
      </c>
      <c r="D495" s="46" t="s">
        <v>1765</v>
      </c>
      <c r="E495" s="46" t="s">
        <v>618</v>
      </c>
      <c r="F495" s="46" t="s">
        <v>420</v>
      </c>
      <c r="G495" s="45" t="s">
        <v>1766</v>
      </c>
      <c r="H495" s="44">
        <v>300000</v>
      </c>
      <c r="I495" s="44">
        <v>5000</v>
      </c>
      <c r="J495" s="44" t="s">
        <v>583</v>
      </c>
      <c r="K495" s="46" t="s">
        <v>1767</v>
      </c>
      <c r="L495" s="47" t="s">
        <v>1768</v>
      </c>
      <c r="M495" s="22"/>
    </row>
    <row r="496" s="6" customFormat="1" spans="1:13">
      <c r="A496" s="44"/>
      <c r="B496" s="35" t="s">
        <v>249</v>
      </c>
      <c r="C496" s="34"/>
      <c r="D496" s="29">
        <f>SUM(C497:C497)</f>
        <v>0</v>
      </c>
      <c r="E496" s="29"/>
      <c r="F496" s="29"/>
      <c r="G496" s="48"/>
      <c r="H496" s="33">
        <f>SUM(H497:H497)</f>
        <v>0</v>
      </c>
      <c r="I496" s="33">
        <f>SUM(I497:I497)</f>
        <v>0</v>
      </c>
      <c r="J496" s="66"/>
      <c r="K496" s="66"/>
      <c r="L496" s="67"/>
      <c r="M496" s="22"/>
    </row>
    <row r="497" s="6" customFormat="1" hidden="1" spans="1:13">
      <c r="A497" s="44"/>
      <c r="B497" s="47"/>
      <c r="C497" s="34"/>
      <c r="D497" s="46"/>
      <c r="E497" s="46"/>
      <c r="F497" s="46"/>
      <c r="G497" s="45"/>
      <c r="H497" s="44"/>
      <c r="I497" s="44"/>
      <c r="J497" s="44"/>
      <c r="K497" s="44"/>
      <c r="L497" s="68"/>
      <c r="M497" s="22"/>
    </row>
    <row r="498" s="6" customFormat="1" spans="1:13">
      <c r="A498" s="44"/>
      <c r="B498" s="35" t="s">
        <v>1769</v>
      </c>
      <c r="C498" s="34"/>
      <c r="D498" s="29">
        <f t="shared" ref="D498:I498" si="55">SUM(D499,D505)</f>
        <v>17</v>
      </c>
      <c r="E498" s="29"/>
      <c r="F498" s="29"/>
      <c r="G498" s="48"/>
      <c r="H498" s="33">
        <f t="shared" si="55"/>
        <v>888011.33</v>
      </c>
      <c r="I498" s="33">
        <f t="shared" si="55"/>
        <v>149000</v>
      </c>
      <c r="J498" s="66"/>
      <c r="K498" s="66"/>
      <c r="L498" s="67"/>
      <c r="M498" s="22"/>
    </row>
    <row r="499" s="6" customFormat="1" spans="1:13">
      <c r="A499" s="44"/>
      <c r="B499" s="35" t="s">
        <v>247</v>
      </c>
      <c r="C499" s="34"/>
      <c r="D499" s="29">
        <f>SUM(C500:C504)</f>
        <v>5</v>
      </c>
      <c r="E499" s="29"/>
      <c r="F499" s="29"/>
      <c r="G499" s="48"/>
      <c r="H499" s="33">
        <f>SUM(H500:H504)</f>
        <v>361452</v>
      </c>
      <c r="I499" s="33">
        <f>SUM(I500:I504)</f>
        <v>52000</v>
      </c>
      <c r="J499" s="66"/>
      <c r="K499" s="66"/>
      <c r="L499" s="67"/>
      <c r="M499" s="22"/>
    </row>
    <row r="500" s="6" customFormat="1" ht="75" spans="1:20">
      <c r="A500" s="44">
        <f>SUM($C$21:C500)</f>
        <v>371</v>
      </c>
      <c r="B500" s="47" t="s">
        <v>1770</v>
      </c>
      <c r="C500" s="34">
        <v>1</v>
      </c>
      <c r="D500" s="46" t="s">
        <v>1771</v>
      </c>
      <c r="E500" s="46" t="s">
        <v>1772</v>
      </c>
      <c r="F500" s="46" t="s">
        <v>471</v>
      </c>
      <c r="G500" s="45" t="s">
        <v>1773</v>
      </c>
      <c r="H500" s="44">
        <v>223731</v>
      </c>
      <c r="I500" s="44">
        <v>20000</v>
      </c>
      <c r="J500" s="46" t="s">
        <v>1774</v>
      </c>
      <c r="K500" s="64" t="s">
        <v>305</v>
      </c>
      <c r="L500" s="65" t="s">
        <v>1775</v>
      </c>
      <c r="M500" s="22"/>
      <c r="T500" s="6" t="s">
        <v>471</v>
      </c>
    </row>
    <row r="501" s="6" customFormat="1" ht="56.25" spans="1:17">
      <c r="A501" s="44">
        <f>SUM($C$21:C501)</f>
        <v>372</v>
      </c>
      <c r="B501" s="47" t="s">
        <v>1776</v>
      </c>
      <c r="C501" s="34">
        <v>1</v>
      </c>
      <c r="D501" s="46" t="s">
        <v>1777</v>
      </c>
      <c r="E501" s="46" t="s">
        <v>260</v>
      </c>
      <c r="F501" s="46" t="s">
        <v>260</v>
      </c>
      <c r="G501" s="61" t="s">
        <v>1778</v>
      </c>
      <c r="H501" s="44">
        <v>60000</v>
      </c>
      <c r="I501" s="44">
        <v>15000</v>
      </c>
      <c r="J501" s="60" t="s">
        <v>1779</v>
      </c>
      <c r="K501" s="61" t="s">
        <v>810</v>
      </c>
      <c r="L501" s="61" t="s">
        <v>1780</v>
      </c>
      <c r="M501" s="22" t="s">
        <v>1781</v>
      </c>
      <c r="N501" s="6" t="s">
        <v>1782</v>
      </c>
      <c r="P501" s="6" t="s">
        <v>1783</v>
      </c>
      <c r="Q501" s="6" t="s">
        <v>1784</v>
      </c>
    </row>
    <row r="502" s="6" customFormat="1" ht="75" spans="1:20">
      <c r="A502" s="44">
        <f>SUM($C$21:C502)</f>
        <v>373</v>
      </c>
      <c r="B502" s="47" t="s">
        <v>1785</v>
      </c>
      <c r="C502" s="34">
        <v>1</v>
      </c>
      <c r="D502" s="46" t="s">
        <v>1777</v>
      </c>
      <c r="E502" s="46" t="s">
        <v>1772</v>
      </c>
      <c r="F502" s="46" t="s">
        <v>420</v>
      </c>
      <c r="G502" s="45" t="s">
        <v>1786</v>
      </c>
      <c r="H502" s="44">
        <v>15721</v>
      </c>
      <c r="I502" s="44">
        <v>10000</v>
      </c>
      <c r="J502" s="46" t="s">
        <v>865</v>
      </c>
      <c r="K502" s="64" t="s">
        <v>810</v>
      </c>
      <c r="L502" s="65" t="s">
        <v>1787</v>
      </c>
      <c r="M502" s="22"/>
      <c r="T502" s="6" t="s">
        <v>1788</v>
      </c>
    </row>
    <row r="503" s="6" customFormat="1" ht="75" spans="1:13">
      <c r="A503" s="44">
        <f>SUM($C$21:C503)</f>
        <v>374</v>
      </c>
      <c r="B503" s="47" t="s">
        <v>1789</v>
      </c>
      <c r="C503" s="34">
        <v>1</v>
      </c>
      <c r="D503" s="46" t="s">
        <v>1777</v>
      </c>
      <c r="E503" s="46" t="s">
        <v>1772</v>
      </c>
      <c r="F503" s="46" t="s">
        <v>279</v>
      </c>
      <c r="G503" s="45" t="s">
        <v>1790</v>
      </c>
      <c r="H503" s="44">
        <v>12000</v>
      </c>
      <c r="I503" s="44">
        <v>2000</v>
      </c>
      <c r="J503" s="46" t="s">
        <v>1791</v>
      </c>
      <c r="K503" s="64" t="s">
        <v>1792</v>
      </c>
      <c r="L503" s="65" t="s">
        <v>1793</v>
      </c>
      <c r="M503" s="22"/>
    </row>
    <row r="504" s="6" customFormat="1" ht="56.25" spans="1:13">
      <c r="A504" s="44">
        <f>SUM($C$21:C504)</f>
        <v>375</v>
      </c>
      <c r="B504" s="47" t="s">
        <v>1794</v>
      </c>
      <c r="C504" s="34">
        <v>1</v>
      </c>
      <c r="D504" s="46" t="s">
        <v>1795</v>
      </c>
      <c r="E504" s="46" t="s">
        <v>546</v>
      </c>
      <c r="F504" s="46" t="s">
        <v>362</v>
      </c>
      <c r="G504" s="45" t="s">
        <v>1796</v>
      </c>
      <c r="H504" s="44">
        <v>50000</v>
      </c>
      <c r="I504" s="44">
        <v>5000</v>
      </c>
      <c r="J504" s="46" t="s">
        <v>1445</v>
      </c>
      <c r="K504" s="64" t="s">
        <v>267</v>
      </c>
      <c r="L504" s="65" t="s">
        <v>1585</v>
      </c>
      <c r="M504" s="22"/>
    </row>
    <row r="505" s="6" customFormat="1" spans="1:13">
      <c r="A505" s="44"/>
      <c r="B505" s="35" t="s">
        <v>248</v>
      </c>
      <c r="C505" s="34"/>
      <c r="D505" s="29">
        <f>SUM(C506:C517)</f>
        <v>12</v>
      </c>
      <c r="E505" s="29"/>
      <c r="F505" s="29"/>
      <c r="G505" s="48"/>
      <c r="H505" s="33">
        <f>SUM(H506:H517)</f>
        <v>526559.33</v>
      </c>
      <c r="I505" s="33">
        <f>SUM(I506:I517)</f>
        <v>97000</v>
      </c>
      <c r="J505" s="66"/>
      <c r="K505" s="66"/>
      <c r="L505" s="67"/>
      <c r="M505" s="22"/>
    </row>
    <row r="506" s="6" customFormat="1" ht="96.75" customHeight="1" spans="1:13">
      <c r="A506" s="44">
        <f>SUM($C$21:C506)</f>
        <v>376</v>
      </c>
      <c r="B506" s="45" t="s">
        <v>1797</v>
      </c>
      <c r="C506" s="34">
        <v>1</v>
      </c>
      <c r="D506" s="46" t="s">
        <v>1798</v>
      </c>
      <c r="E506" s="46" t="s">
        <v>1799</v>
      </c>
      <c r="F506" s="46" t="s">
        <v>420</v>
      </c>
      <c r="G506" s="45" t="s">
        <v>1800</v>
      </c>
      <c r="H506" s="44">
        <v>16000</v>
      </c>
      <c r="I506" s="44">
        <v>3500</v>
      </c>
      <c r="J506" s="64" t="s">
        <v>505</v>
      </c>
      <c r="K506" s="64" t="s">
        <v>305</v>
      </c>
      <c r="L506" s="65" t="s">
        <v>1801</v>
      </c>
      <c r="M506" s="22"/>
    </row>
    <row r="507" s="6" customFormat="1" ht="75" spans="1:13">
      <c r="A507" s="44">
        <f>SUM($C$21:C507)</f>
        <v>377</v>
      </c>
      <c r="B507" s="47" t="s">
        <v>1802</v>
      </c>
      <c r="C507" s="34">
        <v>1</v>
      </c>
      <c r="D507" s="60" t="s">
        <v>1803</v>
      </c>
      <c r="E507" s="46" t="s">
        <v>1772</v>
      </c>
      <c r="F507" s="60" t="s">
        <v>420</v>
      </c>
      <c r="G507" s="61" t="s">
        <v>1804</v>
      </c>
      <c r="H507" s="44">
        <v>200000</v>
      </c>
      <c r="I507" s="44">
        <v>10000</v>
      </c>
      <c r="J507" s="60" t="s">
        <v>443</v>
      </c>
      <c r="K507" s="60" t="s">
        <v>1805</v>
      </c>
      <c r="L507" s="47" t="s">
        <v>1806</v>
      </c>
      <c r="M507" s="22"/>
    </row>
    <row r="508" s="6" customFormat="1" ht="56.25" spans="1:13">
      <c r="A508" s="44">
        <f>SUM($C$21:C508)</f>
        <v>378</v>
      </c>
      <c r="B508" s="47" t="s">
        <v>1807</v>
      </c>
      <c r="C508" s="34">
        <v>1</v>
      </c>
      <c r="D508" s="46" t="s">
        <v>1808</v>
      </c>
      <c r="E508" s="46" t="s">
        <v>1772</v>
      </c>
      <c r="F508" s="46" t="s">
        <v>333</v>
      </c>
      <c r="G508" s="45" t="s">
        <v>1809</v>
      </c>
      <c r="H508" s="44">
        <v>22350</v>
      </c>
      <c r="I508" s="44">
        <v>15000</v>
      </c>
      <c r="J508" s="46" t="s">
        <v>1774</v>
      </c>
      <c r="K508" s="64" t="s">
        <v>305</v>
      </c>
      <c r="L508" s="65" t="s">
        <v>1810</v>
      </c>
      <c r="M508" s="22"/>
    </row>
    <row r="509" s="6" customFormat="1" ht="122.25" customHeight="1" spans="1:13">
      <c r="A509" s="44">
        <f>SUM($C$21:C509)</f>
        <v>379</v>
      </c>
      <c r="B509" s="47" t="s">
        <v>1811</v>
      </c>
      <c r="C509" s="34">
        <v>1</v>
      </c>
      <c r="D509" s="46" t="s">
        <v>1812</v>
      </c>
      <c r="E509" s="46" t="s">
        <v>1772</v>
      </c>
      <c r="F509" s="46" t="s">
        <v>297</v>
      </c>
      <c r="G509" s="45" t="s">
        <v>1813</v>
      </c>
      <c r="H509" s="44">
        <v>35680</v>
      </c>
      <c r="I509" s="44">
        <v>9000</v>
      </c>
      <c r="J509" s="46" t="s">
        <v>1774</v>
      </c>
      <c r="K509" s="64" t="s">
        <v>305</v>
      </c>
      <c r="L509" s="65" t="s">
        <v>1814</v>
      </c>
      <c r="M509" s="22"/>
    </row>
    <row r="510" s="6" customFormat="1" ht="56.25" spans="1:13">
      <c r="A510" s="44">
        <f>SUM($C$21:C510)</f>
        <v>380</v>
      </c>
      <c r="B510" s="47" t="s">
        <v>1815</v>
      </c>
      <c r="C510" s="34">
        <v>1</v>
      </c>
      <c r="D510" s="46" t="s">
        <v>1816</v>
      </c>
      <c r="E510" s="46" t="s">
        <v>1772</v>
      </c>
      <c r="F510" s="46" t="s">
        <v>279</v>
      </c>
      <c r="G510" s="45" t="s">
        <v>1817</v>
      </c>
      <c r="H510" s="44">
        <v>53000</v>
      </c>
      <c r="I510" s="44">
        <v>5000</v>
      </c>
      <c r="J510" s="46" t="s">
        <v>1774</v>
      </c>
      <c r="K510" s="64" t="s">
        <v>293</v>
      </c>
      <c r="L510" s="65" t="s">
        <v>1810</v>
      </c>
      <c r="M510" s="22"/>
    </row>
    <row r="511" s="6" customFormat="1" ht="56.25" spans="1:13">
      <c r="A511" s="44">
        <f>SUM($C$21:C511)</f>
        <v>381</v>
      </c>
      <c r="B511" s="47" t="s">
        <v>1818</v>
      </c>
      <c r="C511" s="34">
        <v>1</v>
      </c>
      <c r="D511" s="46" t="s">
        <v>1819</v>
      </c>
      <c r="E511" s="46" t="s">
        <v>1772</v>
      </c>
      <c r="F511" s="46" t="s">
        <v>441</v>
      </c>
      <c r="G511" s="45" t="s">
        <v>1820</v>
      </c>
      <c r="H511" s="44">
        <v>23000</v>
      </c>
      <c r="I511" s="44">
        <v>10000</v>
      </c>
      <c r="J511" s="46" t="s">
        <v>1774</v>
      </c>
      <c r="K511" s="64" t="s">
        <v>305</v>
      </c>
      <c r="L511" s="65" t="s">
        <v>1821</v>
      </c>
      <c r="M511" s="22"/>
    </row>
    <row r="512" s="6" customFormat="1" ht="56.25" spans="1:13">
      <c r="A512" s="44">
        <f>SUM($C$21:C512)</f>
        <v>382</v>
      </c>
      <c r="B512" s="47" t="s">
        <v>1822</v>
      </c>
      <c r="C512" s="34">
        <v>1</v>
      </c>
      <c r="D512" s="46" t="s">
        <v>1823</v>
      </c>
      <c r="E512" s="46" t="s">
        <v>1772</v>
      </c>
      <c r="F512" s="46" t="s">
        <v>362</v>
      </c>
      <c r="G512" s="45" t="s">
        <v>1824</v>
      </c>
      <c r="H512" s="44">
        <v>80000</v>
      </c>
      <c r="I512" s="44">
        <v>15000</v>
      </c>
      <c r="J512" s="46" t="s">
        <v>1774</v>
      </c>
      <c r="K512" s="64" t="s">
        <v>305</v>
      </c>
      <c r="L512" s="65" t="s">
        <v>1825</v>
      </c>
      <c r="M512" s="22"/>
    </row>
    <row r="513" s="6" customFormat="1" ht="75" spans="1:13">
      <c r="A513" s="44">
        <f>SUM($C$21:C513)</f>
        <v>383</v>
      </c>
      <c r="B513" s="47" t="s">
        <v>1826</v>
      </c>
      <c r="C513" s="34">
        <v>1</v>
      </c>
      <c r="D513" s="46" t="s">
        <v>1827</v>
      </c>
      <c r="E513" s="46" t="s">
        <v>1772</v>
      </c>
      <c r="F513" s="46" t="s">
        <v>355</v>
      </c>
      <c r="G513" s="45" t="s">
        <v>1828</v>
      </c>
      <c r="H513" s="44">
        <v>30000</v>
      </c>
      <c r="I513" s="44">
        <v>10000</v>
      </c>
      <c r="J513" s="46" t="s">
        <v>1774</v>
      </c>
      <c r="K513" s="64" t="s">
        <v>305</v>
      </c>
      <c r="L513" s="65" t="s">
        <v>1829</v>
      </c>
      <c r="M513" s="22"/>
    </row>
    <row r="514" s="6" customFormat="1" ht="75" spans="1:13">
      <c r="A514" s="44">
        <f>SUM($C$21:C514)</f>
        <v>384</v>
      </c>
      <c r="B514" s="47" t="s">
        <v>1830</v>
      </c>
      <c r="C514" s="34">
        <v>1</v>
      </c>
      <c r="D514" s="46" t="s">
        <v>1831</v>
      </c>
      <c r="E514" s="46" t="s">
        <v>1772</v>
      </c>
      <c r="F514" s="46" t="s">
        <v>260</v>
      </c>
      <c r="G514" s="61" t="s">
        <v>1832</v>
      </c>
      <c r="H514" s="44">
        <v>23508</v>
      </c>
      <c r="I514" s="44">
        <v>10000</v>
      </c>
      <c r="J514" s="60" t="s">
        <v>1833</v>
      </c>
      <c r="K514" s="61" t="s">
        <v>305</v>
      </c>
      <c r="L514" s="61" t="s">
        <v>1834</v>
      </c>
      <c r="M514" s="22"/>
    </row>
    <row r="515" s="6" customFormat="1" ht="112.5" spans="1:13">
      <c r="A515" s="44">
        <f>SUM($C$21:C515)</f>
        <v>385</v>
      </c>
      <c r="B515" s="175" t="s">
        <v>1835</v>
      </c>
      <c r="C515" s="34">
        <v>1</v>
      </c>
      <c r="D515" s="46" t="s">
        <v>1836</v>
      </c>
      <c r="E515" s="46" t="s">
        <v>698</v>
      </c>
      <c r="F515" s="46" t="s">
        <v>333</v>
      </c>
      <c r="G515" s="132" t="s">
        <v>1837</v>
      </c>
      <c r="H515" s="115">
        <v>7000</v>
      </c>
      <c r="I515" s="115">
        <v>4500</v>
      </c>
      <c r="J515" s="64" t="s">
        <v>438</v>
      </c>
      <c r="K515" s="115" t="s">
        <v>1838</v>
      </c>
      <c r="L515" s="186" t="s">
        <v>1839</v>
      </c>
      <c r="M515" s="22"/>
    </row>
    <row r="516" s="6" customFormat="1" ht="75" spans="1:13">
      <c r="A516" s="44">
        <f>SUM($C$21:C516)</f>
        <v>386</v>
      </c>
      <c r="B516" s="47" t="s">
        <v>1840</v>
      </c>
      <c r="C516" s="34">
        <v>1</v>
      </c>
      <c r="D516" s="46" t="s">
        <v>1841</v>
      </c>
      <c r="E516" s="46" t="s">
        <v>698</v>
      </c>
      <c r="F516" s="46" t="s">
        <v>333</v>
      </c>
      <c r="G516" s="45" t="s">
        <v>1842</v>
      </c>
      <c r="H516" s="44">
        <v>15000</v>
      </c>
      <c r="I516" s="44">
        <v>2000</v>
      </c>
      <c r="J516" s="44" t="s">
        <v>583</v>
      </c>
      <c r="K516" s="115" t="s">
        <v>988</v>
      </c>
      <c r="L516" s="187" t="s">
        <v>1843</v>
      </c>
      <c r="M516" s="22"/>
    </row>
    <row r="517" s="6" customFormat="1" ht="37.5" spans="1:13">
      <c r="A517" s="44">
        <f>SUM($C$21:C517)</f>
        <v>387</v>
      </c>
      <c r="B517" s="47" t="s">
        <v>1844</v>
      </c>
      <c r="C517" s="34">
        <v>1</v>
      </c>
      <c r="D517" s="46" t="s">
        <v>1845</v>
      </c>
      <c r="E517" s="46" t="s">
        <v>339</v>
      </c>
      <c r="F517" s="46" t="s">
        <v>297</v>
      </c>
      <c r="G517" s="45" t="s">
        <v>1846</v>
      </c>
      <c r="H517" s="44">
        <v>21021.33</v>
      </c>
      <c r="I517" s="44">
        <v>3000</v>
      </c>
      <c r="J517" s="44" t="s">
        <v>583</v>
      </c>
      <c r="K517" s="44" t="s">
        <v>1847</v>
      </c>
      <c r="L517" s="68" t="s">
        <v>1848</v>
      </c>
      <c r="M517" s="22"/>
    </row>
    <row r="518" s="6" customFormat="1" customHeight="1" spans="1:14">
      <c r="A518" s="121" t="s">
        <v>1849</v>
      </c>
      <c r="B518" s="121" t="s">
        <v>1850</v>
      </c>
      <c r="C518" s="34"/>
      <c r="D518" s="29">
        <f>D522+D543</f>
        <v>22</v>
      </c>
      <c r="E518" s="29"/>
      <c r="F518" s="29"/>
      <c r="G518" s="48"/>
      <c r="H518" s="33">
        <f>H522+H543</f>
        <v>986731.48</v>
      </c>
      <c r="I518" s="33">
        <f>SUM(I522,I543)</f>
        <v>202957</v>
      </c>
      <c r="J518" s="29"/>
      <c r="K518" s="29"/>
      <c r="L518" s="37"/>
      <c r="M518" s="22"/>
      <c r="N518" s="4"/>
    </row>
    <row r="519" s="6" customFormat="1" spans="1:15">
      <c r="A519" s="44"/>
      <c r="B519" s="35" t="s">
        <v>247</v>
      </c>
      <c r="C519" s="34"/>
      <c r="D519" s="29">
        <f t="shared" ref="D519:I519" si="56">SUM(D523,D544)</f>
        <v>8</v>
      </c>
      <c r="E519" s="29"/>
      <c r="F519" s="29"/>
      <c r="G519" s="29"/>
      <c r="H519" s="29">
        <f t="shared" si="56"/>
        <v>109827</v>
      </c>
      <c r="I519" s="29">
        <f t="shared" si="56"/>
        <v>70407</v>
      </c>
      <c r="J519" s="66"/>
      <c r="K519" s="66"/>
      <c r="L519" s="67"/>
      <c r="M519" s="22"/>
      <c r="N519" s="4"/>
      <c r="O519" s="4"/>
    </row>
    <row r="520" s="3" customFormat="1" spans="1:250">
      <c r="A520" s="44"/>
      <c r="B520" s="35" t="s">
        <v>248</v>
      </c>
      <c r="C520" s="34"/>
      <c r="D520" s="29">
        <f t="shared" ref="D520:I520" si="57">SUM(D530,D547)</f>
        <v>13</v>
      </c>
      <c r="E520" s="29"/>
      <c r="F520" s="29"/>
      <c r="G520" s="29"/>
      <c r="H520" s="33">
        <f t="shared" si="57"/>
        <v>852374.48</v>
      </c>
      <c r="I520" s="29">
        <f t="shared" si="57"/>
        <v>132350</v>
      </c>
      <c r="J520" s="66"/>
      <c r="K520" s="66"/>
      <c r="L520" s="67"/>
      <c r="M520" s="22"/>
      <c r="O520" s="4"/>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c r="BP520" s="6"/>
      <c r="BQ520" s="6"/>
      <c r="BR520" s="6"/>
      <c r="BS520" s="6"/>
      <c r="BT520" s="6"/>
      <c r="BU520" s="6"/>
      <c r="BV520" s="6"/>
      <c r="BW520" s="6"/>
      <c r="BX520" s="6"/>
      <c r="BY520" s="6"/>
      <c r="BZ520" s="6"/>
      <c r="CA520" s="6"/>
      <c r="CB520" s="6"/>
      <c r="CC520" s="6"/>
      <c r="CD520" s="6"/>
      <c r="CE520" s="6"/>
      <c r="CF520" s="6"/>
      <c r="CG520" s="6"/>
      <c r="CH520" s="6"/>
      <c r="CI520" s="6"/>
      <c r="CJ520" s="6"/>
      <c r="CK520" s="6"/>
      <c r="CL520" s="6"/>
      <c r="CM520" s="6"/>
      <c r="CN520" s="6"/>
      <c r="CO520" s="6"/>
      <c r="CP520" s="6"/>
      <c r="CQ520" s="6"/>
      <c r="CR520" s="6"/>
      <c r="CS520" s="6"/>
      <c r="CT520" s="6"/>
      <c r="CU520" s="6"/>
      <c r="CV520" s="6"/>
      <c r="CW520" s="6"/>
      <c r="CX520" s="6"/>
      <c r="CY520" s="6"/>
      <c r="CZ520" s="6"/>
      <c r="DA520" s="6"/>
      <c r="DB520" s="6"/>
      <c r="DC520" s="6"/>
      <c r="DD520" s="6"/>
      <c r="DE520" s="6"/>
      <c r="DF520" s="6"/>
      <c r="DG520" s="6"/>
      <c r="DH520" s="6"/>
      <c r="DI520" s="6"/>
      <c r="DJ520" s="6"/>
      <c r="DK520" s="6"/>
      <c r="DL520" s="6"/>
      <c r="DM520" s="6"/>
      <c r="DN520" s="6"/>
      <c r="DO520" s="6"/>
      <c r="DP520" s="6"/>
      <c r="DQ520" s="6"/>
      <c r="DR520" s="6"/>
      <c r="DS520" s="6"/>
      <c r="DT520" s="6"/>
      <c r="DU520" s="6"/>
      <c r="DV520" s="6"/>
      <c r="DW520" s="6"/>
      <c r="DX520" s="6"/>
      <c r="DY520" s="6"/>
      <c r="DZ520" s="6"/>
      <c r="EA520" s="6"/>
      <c r="EB520" s="6"/>
      <c r="EC520" s="6"/>
      <c r="ED520" s="6"/>
      <c r="EE520" s="6"/>
      <c r="EF520" s="6"/>
      <c r="EG520" s="6"/>
      <c r="EH520" s="6"/>
      <c r="EI520" s="6"/>
      <c r="EJ520" s="6"/>
      <c r="EK520" s="6"/>
      <c r="EL520" s="6"/>
      <c r="EM520" s="6"/>
      <c r="EN520" s="6"/>
      <c r="EO520" s="6"/>
      <c r="EP520" s="6"/>
      <c r="EQ520" s="6"/>
      <c r="ER520" s="6"/>
      <c r="ES520" s="6"/>
      <c r="ET520" s="6"/>
      <c r="EU520" s="6"/>
      <c r="EV520" s="6"/>
      <c r="EW520" s="6"/>
      <c r="EX520" s="6"/>
      <c r="EY520" s="6"/>
      <c r="EZ520" s="6"/>
      <c r="FA520" s="6"/>
      <c r="FB520" s="6"/>
      <c r="FC520" s="6"/>
      <c r="FD520" s="6"/>
      <c r="FE520" s="6"/>
      <c r="FF520" s="6"/>
      <c r="FG520" s="6"/>
      <c r="FH520" s="6"/>
      <c r="FI520" s="6"/>
      <c r="FJ520" s="6"/>
      <c r="FK520" s="6"/>
      <c r="FL520" s="6"/>
      <c r="FM520" s="6"/>
      <c r="FN520" s="6"/>
      <c r="FO520" s="6"/>
      <c r="FP520" s="6"/>
      <c r="FQ520" s="6"/>
      <c r="FR520" s="6"/>
      <c r="FS520" s="6"/>
      <c r="FT520" s="6"/>
      <c r="FU520" s="6"/>
      <c r="FV520" s="6"/>
      <c r="FW520" s="6"/>
      <c r="FX520" s="6"/>
      <c r="FY520" s="6"/>
      <c r="FZ520" s="6"/>
      <c r="GA520" s="6"/>
      <c r="GB520" s="6"/>
      <c r="GC520" s="6"/>
      <c r="GD520" s="6"/>
      <c r="GE520" s="6"/>
      <c r="GF520" s="6"/>
      <c r="GG520" s="6"/>
      <c r="GH520" s="6"/>
      <c r="GI520" s="6"/>
      <c r="GJ520" s="6"/>
      <c r="GK520" s="6"/>
      <c r="GL520" s="6"/>
      <c r="GM520" s="6"/>
      <c r="GN520" s="6"/>
      <c r="GO520" s="6"/>
      <c r="GP520" s="6"/>
      <c r="GQ520" s="6"/>
      <c r="GR520" s="6"/>
      <c r="GS520" s="6"/>
      <c r="GT520" s="6"/>
      <c r="GU520" s="6"/>
      <c r="GV520" s="6"/>
      <c r="GW520" s="6"/>
      <c r="GX520" s="6"/>
      <c r="GY520" s="6"/>
      <c r="GZ520" s="6"/>
      <c r="HA520" s="6"/>
      <c r="HB520" s="6"/>
      <c r="HC520" s="6"/>
      <c r="HD520" s="6"/>
      <c r="HE520" s="6"/>
      <c r="HF520" s="6"/>
      <c r="HG520" s="6"/>
      <c r="HH520" s="6"/>
      <c r="HI520" s="6"/>
      <c r="HJ520" s="6"/>
      <c r="HK520" s="6"/>
      <c r="HL520" s="6"/>
      <c r="HM520" s="6"/>
      <c r="HN520" s="6"/>
      <c r="HO520" s="6"/>
      <c r="HP520" s="6"/>
      <c r="HQ520" s="6"/>
      <c r="HR520" s="6"/>
      <c r="HS520" s="6"/>
      <c r="HT520" s="6"/>
      <c r="HU520" s="6"/>
      <c r="HV520" s="6"/>
      <c r="HW520" s="6"/>
      <c r="HX520" s="6"/>
      <c r="HY520" s="6"/>
      <c r="HZ520" s="6"/>
      <c r="IA520" s="6"/>
      <c r="IB520" s="6"/>
      <c r="IC520" s="6"/>
      <c r="ID520" s="6"/>
      <c r="IE520" s="6"/>
      <c r="IF520" s="6"/>
      <c r="IG520" s="6"/>
      <c r="IH520" s="6"/>
      <c r="II520" s="6"/>
      <c r="IJ520" s="6"/>
      <c r="IK520" s="6"/>
      <c r="IL520" s="6"/>
      <c r="IM520" s="6"/>
      <c r="IN520" s="6"/>
      <c r="IO520" s="6"/>
      <c r="IP520" s="6"/>
    </row>
    <row r="521" s="3" customFormat="1" spans="1:250">
      <c r="A521" s="164"/>
      <c r="B521" s="35" t="s">
        <v>249</v>
      </c>
      <c r="C521" s="34"/>
      <c r="D521" s="29">
        <f t="shared" ref="D521:I521" si="58">SUM(D541)</f>
        <v>1</v>
      </c>
      <c r="E521" s="29"/>
      <c r="F521" s="29"/>
      <c r="G521" s="29"/>
      <c r="H521" s="33">
        <f t="shared" si="58"/>
        <v>24530</v>
      </c>
      <c r="I521" s="33">
        <f t="shared" si="58"/>
        <v>200</v>
      </c>
      <c r="J521" s="66"/>
      <c r="K521" s="66"/>
      <c r="L521" s="67"/>
      <c r="M521" s="22"/>
      <c r="O521" s="4"/>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c r="BP521" s="6"/>
      <c r="BQ521" s="6"/>
      <c r="BR521" s="6"/>
      <c r="BS521" s="6"/>
      <c r="BT521" s="6"/>
      <c r="BU521" s="6"/>
      <c r="BV521" s="6"/>
      <c r="BW521" s="6"/>
      <c r="BX521" s="6"/>
      <c r="BY521" s="6"/>
      <c r="BZ521" s="6"/>
      <c r="CA521" s="6"/>
      <c r="CB521" s="6"/>
      <c r="CC521" s="6"/>
      <c r="CD521" s="6"/>
      <c r="CE521" s="6"/>
      <c r="CF521" s="6"/>
      <c r="CG521" s="6"/>
      <c r="CH521" s="6"/>
      <c r="CI521" s="6"/>
      <c r="CJ521" s="6"/>
      <c r="CK521" s="6"/>
      <c r="CL521" s="6"/>
      <c r="CM521" s="6"/>
      <c r="CN521" s="6"/>
      <c r="CO521" s="6"/>
      <c r="CP521" s="6"/>
      <c r="CQ521" s="6"/>
      <c r="CR521" s="6"/>
      <c r="CS521" s="6"/>
      <c r="CT521" s="6"/>
      <c r="CU521" s="6"/>
      <c r="CV521" s="6"/>
      <c r="CW521" s="6"/>
      <c r="CX521" s="6"/>
      <c r="CY521" s="6"/>
      <c r="CZ521" s="6"/>
      <c r="DA521" s="6"/>
      <c r="DB521" s="6"/>
      <c r="DC521" s="6"/>
      <c r="DD521" s="6"/>
      <c r="DE521" s="6"/>
      <c r="DF521" s="6"/>
      <c r="DG521" s="6"/>
      <c r="DH521" s="6"/>
      <c r="DI521" s="6"/>
      <c r="DJ521" s="6"/>
      <c r="DK521" s="6"/>
      <c r="DL521" s="6"/>
      <c r="DM521" s="6"/>
      <c r="DN521" s="6"/>
      <c r="DO521" s="6"/>
      <c r="DP521" s="6"/>
      <c r="DQ521" s="6"/>
      <c r="DR521" s="6"/>
      <c r="DS521" s="6"/>
      <c r="DT521" s="6"/>
      <c r="DU521" s="6"/>
      <c r="DV521" s="6"/>
      <c r="DW521" s="6"/>
      <c r="DX521" s="6"/>
      <c r="DY521" s="6"/>
      <c r="DZ521" s="6"/>
      <c r="EA521" s="6"/>
      <c r="EB521" s="6"/>
      <c r="EC521" s="6"/>
      <c r="ED521" s="6"/>
      <c r="EE521" s="6"/>
      <c r="EF521" s="6"/>
      <c r="EG521" s="6"/>
      <c r="EH521" s="6"/>
      <c r="EI521" s="6"/>
      <c r="EJ521" s="6"/>
      <c r="EK521" s="6"/>
      <c r="EL521" s="6"/>
      <c r="EM521" s="6"/>
      <c r="EN521" s="6"/>
      <c r="EO521" s="6"/>
      <c r="EP521" s="6"/>
      <c r="EQ521" s="6"/>
      <c r="ER521" s="6"/>
      <c r="ES521" s="6"/>
      <c r="ET521" s="6"/>
      <c r="EU521" s="6"/>
      <c r="EV521" s="6"/>
      <c r="EW521" s="6"/>
      <c r="EX521" s="6"/>
      <c r="EY521" s="6"/>
      <c r="EZ521" s="6"/>
      <c r="FA521" s="6"/>
      <c r="FB521" s="6"/>
      <c r="FC521" s="6"/>
      <c r="FD521" s="6"/>
      <c r="FE521" s="6"/>
      <c r="FF521" s="6"/>
      <c r="FG521" s="6"/>
      <c r="FH521" s="6"/>
      <c r="FI521" s="6"/>
      <c r="FJ521" s="6"/>
      <c r="FK521" s="6"/>
      <c r="FL521" s="6"/>
      <c r="FM521" s="6"/>
      <c r="FN521" s="6"/>
      <c r="FO521" s="6"/>
      <c r="FP521" s="6"/>
      <c r="FQ521" s="6"/>
      <c r="FR521" s="6"/>
      <c r="FS521" s="6"/>
      <c r="FT521" s="6"/>
      <c r="FU521" s="6"/>
      <c r="FV521" s="6"/>
      <c r="FW521" s="6"/>
      <c r="FX521" s="6"/>
      <c r="FY521" s="6"/>
      <c r="FZ521" s="6"/>
      <c r="GA521" s="6"/>
      <c r="GB521" s="6"/>
      <c r="GC521" s="6"/>
      <c r="GD521" s="6"/>
      <c r="GE521" s="6"/>
      <c r="GF521" s="6"/>
      <c r="GG521" s="6"/>
      <c r="GH521" s="6"/>
      <c r="GI521" s="6"/>
      <c r="GJ521" s="6"/>
      <c r="GK521" s="6"/>
      <c r="GL521" s="6"/>
      <c r="GM521" s="6"/>
      <c r="GN521" s="6"/>
      <c r="GO521" s="6"/>
      <c r="GP521" s="6"/>
      <c r="GQ521" s="6"/>
      <c r="GR521" s="6"/>
      <c r="GS521" s="6"/>
      <c r="GT521" s="6"/>
      <c r="GU521" s="6"/>
      <c r="GV521" s="6"/>
      <c r="GW521" s="6"/>
      <c r="GX521" s="6"/>
      <c r="GY521" s="6"/>
      <c r="GZ521" s="6"/>
      <c r="HA521" s="6"/>
      <c r="HB521" s="6"/>
      <c r="HC521" s="6"/>
      <c r="HD521" s="6"/>
      <c r="HE521" s="6"/>
      <c r="HF521" s="6"/>
      <c r="HG521" s="6"/>
      <c r="HH521" s="6"/>
      <c r="HI521" s="6"/>
      <c r="HJ521" s="6"/>
      <c r="HK521" s="6"/>
      <c r="HL521" s="6"/>
      <c r="HM521" s="6"/>
      <c r="HN521" s="6"/>
      <c r="HO521" s="6"/>
      <c r="HP521" s="6"/>
      <c r="HQ521" s="6"/>
      <c r="HR521" s="6"/>
      <c r="HS521" s="6"/>
      <c r="HT521" s="6"/>
      <c r="HU521" s="6"/>
      <c r="HV521" s="6"/>
      <c r="HW521" s="6"/>
      <c r="HX521" s="6"/>
      <c r="HY521" s="6"/>
      <c r="HZ521" s="6"/>
      <c r="IA521" s="6"/>
      <c r="IB521" s="6"/>
      <c r="IC521" s="6"/>
      <c r="ID521" s="6"/>
      <c r="IE521" s="6"/>
      <c r="IF521" s="6"/>
      <c r="IG521" s="6"/>
      <c r="IH521" s="6"/>
      <c r="II521" s="6"/>
      <c r="IJ521" s="6"/>
      <c r="IK521" s="6"/>
      <c r="IL521" s="6"/>
      <c r="IM521" s="6"/>
      <c r="IN521" s="6"/>
      <c r="IO521" s="6"/>
      <c r="IP521" s="6"/>
    </row>
    <row r="522" s="3" customFormat="1" spans="1:250">
      <c r="A522" s="164"/>
      <c r="B522" s="35" t="s">
        <v>1851</v>
      </c>
      <c r="C522" s="34"/>
      <c r="D522" s="29">
        <f t="shared" ref="D522:I522" si="59">SUM(D523,D530,D541)</f>
        <v>17</v>
      </c>
      <c r="E522" s="29"/>
      <c r="F522" s="29"/>
      <c r="G522" s="29"/>
      <c r="H522" s="33">
        <f t="shared" si="59"/>
        <v>361190.48</v>
      </c>
      <c r="I522" s="33">
        <f t="shared" si="59"/>
        <v>75457</v>
      </c>
      <c r="J522" s="66"/>
      <c r="K522" s="66"/>
      <c r="L522" s="67"/>
      <c r="M522" s="22"/>
      <c r="N522" s="6"/>
      <c r="P522" s="4"/>
      <c r="Q522" s="4"/>
      <c r="R522" s="4"/>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c r="BP522" s="6"/>
      <c r="BQ522" s="6"/>
      <c r="BR522" s="6"/>
      <c r="BS522" s="6"/>
      <c r="BT522" s="6"/>
      <c r="BU522" s="6"/>
      <c r="BV522" s="6"/>
      <c r="BW522" s="6"/>
      <c r="BX522" s="6"/>
      <c r="BY522" s="6"/>
      <c r="BZ522" s="6"/>
      <c r="CA522" s="6"/>
      <c r="CB522" s="6"/>
      <c r="CC522" s="6"/>
      <c r="CD522" s="6"/>
      <c r="CE522" s="6"/>
      <c r="CF522" s="6"/>
      <c r="CG522" s="6"/>
      <c r="CH522" s="6"/>
      <c r="CI522" s="6"/>
      <c r="CJ522" s="6"/>
      <c r="CK522" s="6"/>
      <c r="CL522" s="6"/>
      <c r="CM522" s="6"/>
      <c r="CN522" s="6"/>
      <c r="CO522" s="6"/>
      <c r="CP522" s="6"/>
      <c r="CQ522" s="6"/>
      <c r="CR522" s="6"/>
      <c r="CS522" s="6"/>
      <c r="CT522" s="6"/>
      <c r="CU522" s="6"/>
      <c r="CV522" s="6"/>
      <c r="CW522" s="6"/>
      <c r="CX522" s="6"/>
      <c r="CY522" s="6"/>
      <c r="CZ522" s="6"/>
      <c r="DA522" s="6"/>
      <c r="DB522" s="6"/>
      <c r="DC522" s="6"/>
      <c r="DD522" s="6"/>
      <c r="DE522" s="6"/>
      <c r="DF522" s="6"/>
      <c r="DG522" s="6"/>
      <c r="DH522" s="6"/>
      <c r="DI522" s="6"/>
      <c r="DJ522" s="6"/>
      <c r="DK522" s="6"/>
      <c r="DL522" s="6"/>
      <c r="DM522" s="6"/>
      <c r="DN522" s="6"/>
      <c r="DO522" s="6"/>
      <c r="DP522" s="6"/>
      <c r="DQ522" s="6"/>
      <c r="DR522" s="6"/>
      <c r="DS522" s="6"/>
      <c r="DT522" s="6"/>
      <c r="DU522" s="6"/>
      <c r="DV522" s="6"/>
      <c r="DW522" s="6"/>
      <c r="DX522" s="6"/>
      <c r="DY522" s="6"/>
      <c r="DZ522" s="6"/>
      <c r="EA522" s="6"/>
      <c r="EB522" s="6"/>
      <c r="EC522" s="6"/>
      <c r="ED522" s="6"/>
      <c r="EE522" s="6"/>
      <c r="EF522" s="6"/>
      <c r="EG522" s="6"/>
      <c r="EH522" s="6"/>
      <c r="EI522" s="6"/>
      <c r="EJ522" s="6"/>
      <c r="EK522" s="6"/>
      <c r="EL522" s="6"/>
      <c r="EM522" s="6"/>
      <c r="EN522" s="6"/>
      <c r="EO522" s="6"/>
      <c r="EP522" s="6"/>
      <c r="EQ522" s="6"/>
      <c r="ER522" s="6"/>
      <c r="ES522" s="6"/>
      <c r="ET522" s="6"/>
      <c r="EU522" s="6"/>
      <c r="EV522" s="6"/>
      <c r="EW522" s="6"/>
      <c r="EX522" s="6"/>
      <c r="EY522" s="6"/>
      <c r="EZ522" s="6"/>
      <c r="FA522" s="6"/>
      <c r="FB522" s="6"/>
      <c r="FC522" s="6"/>
      <c r="FD522" s="6"/>
      <c r="FE522" s="6"/>
      <c r="FF522" s="6"/>
      <c r="FG522" s="6"/>
      <c r="FH522" s="6"/>
      <c r="FI522" s="6"/>
      <c r="FJ522" s="6"/>
      <c r="FK522" s="6"/>
      <c r="FL522" s="6"/>
      <c r="FM522" s="6"/>
      <c r="FN522" s="6"/>
      <c r="FO522" s="6"/>
      <c r="FP522" s="6"/>
      <c r="FQ522" s="6"/>
      <c r="FR522" s="6"/>
      <c r="FS522" s="6"/>
      <c r="FT522" s="6"/>
      <c r="FU522" s="6"/>
      <c r="FV522" s="6"/>
      <c r="FW522" s="6"/>
      <c r="FX522" s="6"/>
      <c r="FY522" s="6"/>
      <c r="FZ522" s="6"/>
      <c r="GA522" s="6"/>
      <c r="GB522" s="6"/>
      <c r="GC522" s="6"/>
      <c r="GD522" s="6"/>
      <c r="GE522" s="6"/>
      <c r="GF522" s="6"/>
      <c r="GG522" s="6"/>
      <c r="GH522" s="6"/>
      <c r="GI522" s="6"/>
      <c r="GJ522" s="6"/>
      <c r="GK522" s="6"/>
      <c r="GL522" s="6"/>
      <c r="GM522" s="6"/>
      <c r="GN522" s="6"/>
      <c r="GO522" s="6"/>
      <c r="GP522" s="6"/>
      <c r="GQ522" s="6"/>
      <c r="GR522" s="6"/>
      <c r="GS522" s="6"/>
      <c r="GT522" s="6"/>
      <c r="GU522" s="6"/>
      <c r="GV522" s="6"/>
      <c r="GW522" s="6"/>
      <c r="GX522" s="6"/>
      <c r="GY522" s="6"/>
      <c r="GZ522" s="6"/>
      <c r="HA522" s="6"/>
      <c r="HB522" s="6"/>
      <c r="HC522" s="6"/>
      <c r="HD522" s="6"/>
      <c r="HE522" s="6"/>
      <c r="HF522" s="6"/>
      <c r="HG522" s="6"/>
      <c r="HH522" s="6"/>
      <c r="HI522" s="6"/>
      <c r="HJ522" s="6"/>
      <c r="HK522" s="6"/>
      <c r="HL522" s="6"/>
      <c r="HM522" s="6"/>
      <c r="HN522" s="6"/>
      <c r="HO522" s="6"/>
      <c r="HP522" s="6"/>
      <c r="HQ522" s="6"/>
      <c r="HR522" s="6"/>
      <c r="HS522" s="6"/>
      <c r="HT522" s="6"/>
      <c r="HU522" s="6"/>
      <c r="HV522" s="6"/>
      <c r="HW522" s="6"/>
      <c r="HX522" s="6"/>
      <c r="HY522" s="6"/>
      <c r="HZ522" s="6"/>
      <c r="IA522" s="6"/>
      <c r="IB522" s="6"/>
      <c r="IC522" s="6"/>
      <c r="ID522" s="6"/>
      <c r="IE522" s="6"/>
      <c r="IF522" s="6"/>
      <c r="IG522" s="6"/>
      <c r="IH522" s="6"/>
      <c r="II522" s="6"/>
      <c r="IJ522" s="6"/>
      <c r="IK522" s="6"/>
      <c r="IL522" s="6"/>
      <c r="IM522" s="6"/>
      <c r="IN522" s="6"/>
      <c r="IO522" s="6"/>
      <c r="IP522" s="6"/>
    </row>
    <row r="523" s="4" customFormat="1" spans="1:15">
      <c r="A523" s="44"/>
      <c r="B523" s="35" t="s">
        <v>247</v>
      </c>
      <c r="C523" s="34"/>
      <c r="D523" s="29">
        <f>SUM(C524:C529)</f>
        <v>6</v>
      </c>
      <c r="E523" s="29"/>
      <c r="F523" s="29"/>
      <c r="G523" s="48"/>
      <c r="H523" s="33">
        <f>SUM(H524:H527)</f>
        <v>64047</v>
      </c>
      <c r="I523" s="33">
        <f>SUM(I524:I527)</f>
        <v>37907</v>
      </c>
      <c r="J523" s="66"/>
      <c r="K523" s="66"/>
      <c r="L523" s="67"/>
      <c r="M523" s="22"/>
      <c r="O523" s="6"/>
    </row>
    <row r="524" s="4" customFormat="1" ht="48.75" customHeight="1" spans="1:18">
      <c r="A524" s="44">
        <f>SUM($C$21:C524)</f>
        <v>388</v>
      </c>
      <c r="B524" s="47" t="s">
        <v>1852</v>
      </c>
      <c r="C524" s="34">
        <v>1</v>
      </c>
      <c r="D524" s="46" t="s">
        <v>1069</v>
      </c>
      <c r="E524" s="46" t="s">
        <v>528</v>
      </c>
      <c r="F524" s="46" t="s">
        <v>441</v>
      </c>
      <c r="G524" s="45" t="s">
        <v>1853</v>
      </c>
      <c r="H524" s="44">
        <v>20000</v>
      </c>
      <c r="I524" s="44">
        <v>20000</v>
      </c>
      <c r="J524" s="44" t="s">
        <v>405</v>
      </c>
      <c r="K524" s="44" t="s">
        <v>267</v>
      </c>
      <c r="L524" s="36" t="s">
        <v>1854</v>
      </c>
      <c r="M524" s="22"/>
      <c r="O524" s="6"/>
      <c r="P524" s="3"/>
      <c r="Q524" s="3"/>
      <c r="R524" s="3"/>
    </row>
    <row r="525" s="4" customFormat="1" ht="75" spans="1:18">
      <c r="A525" s="44">
        <f>SUM($C$21:C525)</f>
        <v>389</v>
      </c>
      <c r="B525" s="47" t="s">
        <v>1855</v>
      </c>
      <c r="C525" s="34">
        <v>1</v>
      </c>
      <c r="D525" s="46" t="s">
        <v>390</v>
      </c>
      <c r="E525" s="46" t="s">
        <v>1128</v>
      </c>
      <c r="F525" s="46" t="s">
        <v>1856</v>
      </c>
      <c r="G525" s="45" t="s">
        <v>1857</v>
      </c>
      <c r="H525" s="44">
        <v>27140</v>
      </c>
      <c r="I525" s="44">
        <v>1000</v>
      </c>
      <c r="J525" s="44" t="s">
        <v>540</v>
      </c>
      <c r="K525" s="44" t="s">
        <v>801</v>
      </c>
      <c r="L525" s="36" t="s">
        <v>1858</v>
      </c>
      <c r="M525" s="22"/>
      <c r="O525" s="6"/>
      <c r="P525" s="3"/>
      <c r="Q525" s="3"/>
      <c r="R525" s="3"/>
    </row>
    <row r="526" s="6" customFormat="1" ht="131.25" spans="1:13">
      <c r="A526" s="44">
        <f>SUM($C$21:C526)</f>
        <v>390</v>
      </c>
      <c r="B526" s="47" t="s">
        <v>1859</v>
      </c>
      <c r="C526" s="34">
        <v>1</v>
      </c>
      <c r="D526" s="46" t="s">
        <v>1860</v>
      </c>
      <c r="E526" s="46" t="s">
        <v>1861</v>
      </c>
      <c r="F526" s="46" t="s">
        <v>1862</v>
      </c>
      <c r="G526" s="45" t="s">
        <v>1863</v>
      </c>
      <c r="H526" s="44">
        <v>3907</v>
      </c>
      <c r="I526" s="44">
        <v>3907</v>
      </c>
      <c r="J526" s="46" t="s">
        <v>1864</v>
      </c>
      <c r="K526" s="64" t="s">
        <v>801</v>
      </c>
      <c r="L526" s="65" t="s">
        <v>1585</v>
      </c>
      <c r="M526" s="22"/>
    </row>
    <row r="527" s="4" customFormat="1" ht="37.5" spans="1:18">
      <c r="A527" s="44">
        <f>SUM($C$21:C527)</f>
        <v>391</v>
      </c>
      <c r="B527" s="47" t="s">
        <v>1865</v>
      </c>
      <c r="C527" s="34">
        <v>1</v>
      </c>
      <c r="D527" s="46" t="s">
        <v>1069</v>
      </c>
      <c r="E527" s="46" t="s">
        <v>528</v>
      </c>
      <c r="F527" s="46" t="s">
        <v>441</v>
      </c>
      <c r="G527" s="45" t="s">
        <v>1866</v>
      </c>
      <c r="H527" s="44">
        <v>13000</v>
      </c>
      <c r="I527" s="44">
        <v>13000</v>
      </c>
      <c r="J527" s="44" t="s">
        <v>405</v>
      </c>
      <c r="K527" s="44" t="s">
        <v>267</v>
      </c>
      <c r="L527" s="36" t="s">
        <v>264</v>
      </c>
      <c r="M527" s="22"/>
      <c r="O527" s="6"/>
      <c r="P527" s="3"/>
      <c r="Q527" s="3"/>
      <c r="R527" s="3"/>
    </row>
    <row r="528" s="3" customFormat="1" ht="156.75" customHeight="1" spans="1:250">
      <c r="A528" s="44">
        <f>SUM($C$21:C528)</f>
        <v>392</v>
      </c>
      <c r="B528" s="36" t="s">
        <v>1867</v>
      </c>
      <c r="C528" s="34">
        <v>1</v>
      </c>
      <c r="D528" s="46" t="s">
        <v>1868</v>
      </c>
      <c r="E528" s="46" t="s">
        <v>1725</v>
      </c>
      <c r="F528" s="46" t="s">
        <v>549</v>
      </c>
      <c r="G528" s="45" t="s">
        <v>1869</v>
      </c>
      <c r="H528" s="44" t="s">
        <v>364</v>
      </c>
      <c r="I528" s="44" t="s">
        <v>364</v>
      </c>
      <c r="J528" s="44" t="s">
        <v>466</v>
      </c>
      <c r="K528" s="44" t="s">
        <v>514</v>
      </c>
      <c r="L528" s="36" t="s">
        <v>264</v>
      </c>
      <c r="M528" s="22" t="s">
        <v>1657</v>
      </c>
      <c r="N528" s="6"/>
      <c r="O528" s="6"/>
      <c r="P528" s="4"/>
      <c r="Q528" s="4"/>
      <c r="R528" s="4"/>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c r="BP528" s="6"/>
      <c r="BQ528" s="6"/>
      <c r="BR528" s="6"/>
      <c r="BS528" s="6"/>
      <c r="BT528" s="6"/>
      <c r="BU528" s="6"/>
      <c r="BV528" s="6"/>
      <c r="BW528" s="6"/>
      <c r="BX528" s="6"/>
      <c r="BY528" s="6"/>
      <c r="BZ528" s="6"/>
      <c r="CA528" s="6"/>
      <c r="CB528" s="6"/>
      <c r="CC528" s="6"/>
      <c r="CD528" s="6"/>
      <c r="CE528" s="6"/>
      <c r="CF528" s="6"/>
      <c r="CG528" s="6"/>
      <c r="CH528" s="6"/>
      <c r="CI528" s="6"/>
      <c r="CJ528" s="6"/>
      <c r="CK528" s="6"/>
      <c r="CL528" s="6"/>
      <c r="CM528" s="6"/>
      <c r="CN528" s="6"/>
      <c r="CO528" s="6"/>
      <c r="CP528" s="6"/>
      <c r="CQ528" s="6"/>
      <c r="CR528" s="6"/>
      <c r="CS528" s="6"/>
      <c r="CT528" s="6"/>
      <c r="CU528" s="6"/>
      <c r="CV528" s="6"/>
      <c r="CW528" s="6"/>
      <c r="CX528" s="6"/>
      <c r="CY528" s="6"/>
      <c r="CZ528" s="6"/>
      <c r="DA528" s="6"/>
      <c r="DB528" s="6"/>
      <c r="DC528" s="6"/>
      <c r="DD528" s="6"/>
      <c r="DE528" s="6"/>
      <c r="DF528" s="6"/>
      <c r="DG528" s="6"/>
      <c r="DH528" s="6"/>
      <c r="DI528" s="6"/>
      <c r="DJ528" s="6"/>
      <c r="DK528" s="6"/>
      <c r="DL528" s="6"/>
      <c r="DM528" s="6"/>
      <c r="DN528" s="6"/>
      <c r="DO528" s="6"/>
      <c r="DP528" s="6"/>
      <c r="DQ528" s="6"/>
      <c r="DR528" s="6"/>
      <c r="DS528" s="6"/>
      <c r="DT528" s="6"/>
      <c r="DU528" s="6"/>
      <c r="DV528" s="6"/>
      <c r="DW528" s="6"/>
      <c r="DX528" s="6"/>
      <c r="DY528" s="6"/>
      <c r="DZ528" s="6"/>
      <c r="EA528" s="6"/>
      <c r="EB528" s="6"/>
      <c r="EC528" s="6"/>
      <c r="ED528" s="6"/>
      <c r="EE528" s="6"/>
      <c r="EF528" s="6"/>
      <c r="EG528" s="6"/>
      <c r="EH528" s="6"/>
      <c r="EI528" s="6"/>
      <c r="EJ528" s="6"/>
      <c r="EK528" s="6"/>
      <c r="EL528" s="6"/>
      <c r="EM528" s="6"/>
      <c r="EN528" s="6"/>
      <c r="EO528" s="6"/>
      <c r="EP528" s="6"/>
      <c r="EQ528" s="6"/>
      <c r="ER528" s="6"/>
      <c r="ES528" s="6"/>
      <c r="ET528" s="6"/>
      <c r="EU528" s="6"/>
      <c r="EV528" s="6"/>
      <c r="EW528" s="6"/>
      <c r="EX528" s="6"/>
      <c r="EY528" s="6"/>
      <c r="EZ528" s="6"/>
      <c r="FA528" s="6"/>
      <c r="FB528" s="6"/>
      <c r="FC528" s="6"/>
      <c r="FD528" s="6"/>
      <c r="FE528" s="6"/>
      <c r="FF528" s="6"/>
      <c r="FG528" s="6"/>
      <c r="FH528" s="6"/>
      <c r="FI528" s="6"/>
      <c r="FJ528" s="6"/>
      <c r="FK528" s="6"/>
      <c r="FL528" s="6"/>
      <c r="FM528" s="6"/>
      <c r="FN528" s="6"/>
      <c r="FO528" s="6"/>
      <c r="FP528" s="6"/>
      <c r="FQ528" s="6"/>
      <c r="FR528" s="6"/>
      <c r="FS528" s="6"/>
      <c r="FT528" s="6"/>
      <c r="FU528" s="6"/>
      <c r="FV528" s="6"/>
      <c r="FW528" s="6"/>
      <c r="FX528" s="6"/>
      <c r="FY528" s="6"/>
      <c r="FZ528" s="6"/>
      <c r="GA528" s="6"/>
      <c r="GB528" s="6"/>
      <c r="GC528" s="6"/>
      <c r="GD528" s="6"/>
      <c r="GE528" s="6"/>
      <c r="GF528" s="6"/>
      <c r="GG528" s="6"/>
      <c r="GH528" s="6"/>
      <c r="GI528" s="6"/>
      <c r="GJ528" s="6"/>
      <c r="GK528" s="6"/>
      <c r="GL528" s="6"/>
      <c r="GM528" s="6"/>
      <c r="GN528" s="6"/>
      <c r="GO528" s="6"/>
      <c r="GP528" s="6"/>
      <c r="GQ528" s="6"/>
      <c r="GR528" s="6"/>
      <c r="GS528" s="6"/>
      <c r="GT528" s="6"/>
      <c r="GU528" s="6"/>
      <c r="GV528" s="6"/>
      <c r="GW528" s="6"/>
      <c r="GX528" s="6"/>
      <c r="GY528" s="6"/>
      <c r="GZ528" s="6"/>
      <c r="HA528" s="6"/>
      <c r="HB528" s="6"/>
      <c r="HC528" s="6"/>
      <c r="HD528" s="6"/>
      <c r="HE528" s="6"/>
      <c r="HF528" s="6"/>
      <c r="HG528" s="6"/>
      <c r="HH528" s="6"/>
      <c r="HI528" s="6"/>
      <c r="HJ528" s="6"/>
      <c r="HK528" s="6"/>
      <c r="HL528" s="6"/>
      <c r="HM528" s="6"/>
      <c r="HN528" s="6"/>
      <c r="HO528" s="6"/>
      <c r="HP528" s="6"/>
      <c r="HQ528" s="6"/>
      <c r="HR528" s="6"/>
      <c r="HS528" s="6"/>
      <c r="HT528" s="6"/>
      <c r="HU528" s="6"/>
      <c r="HV528" s="6"/>
      <c r="HW528" s="6"/>
      <c r="HX528" s="6"/>
      <c r="HY528" s="6"/>
      <c r="HZ528" s="6"/>
      <c r="IA528" s="6"/>
      <c r="IB528" s="6"/>
      <c r="IC528" s="6"/>
      <c r="ID528" s="6"/>
      <c r="IE528" s="6"/>
      <c r="IF528" s="6"/>
      <c r="IG528" s="6"/>
      <c r="IH528" s="6"/>
      <c r="II528" s="6"/>
      <c r="IJ528" s="6"/>
      <c r="IK528" s="6"/>
      <c r="IL528" s="6"/>
      <c r="IM528" s="6"/>
      <c r="IN528" s="6"/>
      <c r="IO528" s="6"/>
      <c r="IP528" s="6"/>
    </row>
    <row r="529" s="4" customFormat="1" ht="58.5" customHeight="1" spans="1:18">
      <c r="A529" s="44">
        <f>SUM($C$21:C529)</f>
        <v>393</v>
      </c>
      <c r="B529" s="47" t="s">
        <v>1870</v>
      </c>
      <c r="C529" s="34">
        <v>1</v>
      </c>
      <c r="D529" s="46" t="s">
        <v>1871</v>
      </c>
      <c r="E529" s="46" t="s">
        <v>396</v>
      </c>
      <c r="F529" s="46" t="s">
        <v>1872</v>
      </c>
      <c r="G529" s="45" t="s">
        <v>1873</v>
      </c>
      <c r="H529" s="44">
        <v>6000</v>
      </c>
      <c r="I529" s="44" t="s">
        <v>364</v>
      </c>
      <c r="J529" s="44" t="s">
        <v>466</v>
      </c>
      <c r="K529" s="44" t="s">
        <v>530</v>
      </c>
      <c r="L529" s="36" t="s">
        <v>264</v>
      </c>
      <c r="M529" s="22"/>
      <c r="O529" s="6"/>
      <c r="P529" s="3"/>
      <c r="Q529" s="3"/>
      <c r="R529" s="3"/>
    </row>
    <row r="530" s="5" customFormat="1" spans="1:250">
      <c r="A530" s="44"/>
      <c r="B530" s="35" t="s">
        <v>248</v>
      </c>
      <c r="C530" s="34"/>
      <c r="D530" s="29">
        <f>SUM(C531:C540)</f>
        <v>10</v>
      </c>
      <c r="E530" s="29"/>
      <c r="F530" s="29"/>
      <c r="G530" s="48"/>
      <c r="H530" s="33">
        <f>SUM(H531:H540)</f>
        <v>272613.48</v>
      </c>
      <c r="I530" s="33">
        <f>SUM(I531:I540)</f>
        <v>37350</v>
      </c>
      <c r="J530" s="66"/>
      <c r="K530" s="66"/>
      <c r="L530" s="67"/>
      <c r="M530" s="22"/>
      <c r="N530" s="6"/>
      <c r="O530" s="6"/>
      <c r="P530" s="6"/>
      <c r="Q530" s="6"/>
      <c r="R530" s="6"/>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c r="CE530" s="4"/>
      <c r="CF530" s="4"/>
      <c r="CG530" s="4"/>
      <c r="CH530" s="4"/>
      <c r="CI530" s="4"/>
      <c r="CJ530" s="4"/>
      <c r="CK530" s="4"/>
      <c r="CL530" s="4"/>
      <c r="CM530" s="4"/>
      <c r="CN530" s="4"/>
      <c r="CO530" s="4"/>
      <c r="CP530" s="4"/>
      <c r="CQ530" s="4"/>
      <c r="CR530" s="4"/>
      <c r="CS530" s="4"/>
      <c r="CT530" s="4"/>
      <c r="CU530" s="4"/>
      <c r="CV530" s="4"/>
      <c r="CW530" s="4"/>
      <c r="CX530" s="4"/>
      <c r="CY530" s="4"/>
      <c r="CZ530" s="4"/>
      <c r="DA530" s="4"/>
      <c r="DB530" s="4"/>
      <c r="DC530" s="4"/>
      <c r="DD530" s="4"/>
      <c r="DE530" s="4"/>
      <c r="DF530" s="4"/>
      <c r="DG530" s="4"/>
      <c r="DH530" s="4"/>
      <c r="DI530" s="4"/>
      <c r="DJ530" s="4"/>
      <c r="DK530" s="4"/>
      <c r="DL530" s="4"/>
      <c r="DM530" s="4"/>
      <c r="DN530" s="4"/>
      <c r="DO530" s="4"/>
      <c r="DP530" s="4"/>
      <c r="DQ530" s="4"/>
      <c r="DR530" s="4"/>
      <c r="DS530" s="4"/>
      <c r="DT530" s="4"/>
      <c r="DU530" s="4"/>
      <c r="DV530" s="4"/>
      <c r="DW530" s="4"/>
      <c r="DX530" s="4"/>
      <c r="DY530" s="4"/>
      <c r="DZ530" s="4"/>
      <c r="EA530" s="4"/>
      <c r="EB530" s="4"/>
      <c r="EC530" s="4"/>
      <c r="ED530" s="4"/>
      <c r="EE530" s="4"/>
      <c r="EF530" s="4"/>
      <c r="EG530" s="4"/>
      <c r="EH530" s="4"/>
      <c r="EI530" s="4"/>
      <c r="EJ530" s="4"/>
      <c r="EK530" s="4"/>
      <c r="EL530" s="4"/>
      <c r="EM530" s="4"/>
      <c r="EN530" s="4"/>
      <c r="EO530" s="4"/>
      <c r="EP530" s="4"/>
      <c r="EQ530" s="4"/>
      <c r="ER530" s="4"/>
      <c r="ES530" s="4"/>
      <c r="ET530" s="4"/>
      <c r="EU530" s="4"/>
      <c r="EV530" s="4"/>
      <c r="EW530" s="4"/>
      <c r="EX530" s="4"/>
      <c r="EY530" s="4"/>
      <c r="EZ530" s="4"/>
      <c r="FA530" s="4"/>
      <c r="FB530" s="4"/>
      <c r="FC530" s="4"/>
      <c r="FD530" s="4"/>
      <c r="FE530" s="4"/>
      <c r="FF530" s="4"/>
      <c r="FG530" s="4"/>
      <c r="FH530" s="4"/>
      <c r="FI530" s="4"/>
      <c r="FJ530" s="4"/>
      <c r="FK530" s="4"/>
      <c r="FL530" s="4"/>
      <c r="FM530" s="4"/>
      <c r="FN530" s="4"/>
      <c r="FO530" s="4"/>
      <c r="FP530" s="4"/>
      <c r="FQ530" s="4"/>
      <c r="FR530" s="4"/>
      <c r="FS530" s="4"/>
      <c r="FT530" s="4"/>
      <c r="FU530" s="4"/>
      <c r="FV530" s="4"/>
      <c r="FW530" s="4"/>
      <c r="FX530" s="4"/>
      <c r="FY530" s="4"/>
      <c r="FZ530" s="4"/>
      <c r="GA530" s="4"/>
      <c r="GB530" s="4"/>
      <c r="GC530" s="4"/>
      <c r="GD530" s="4"/>
      <c r="GE530" s="4"/>
      <c r="GF530" s="4"/>
      <c r="GG530" s="4"/>
      <c r="GH530" s="4"/>
      <c r="GI530" s="4"/>
      <c r="GJ530" s="4"/>
      <c r="GK530" s="4"/>
      <c r="GL530" s="4"/>
      <c r="GM530" s="4"/>
      <c r="GN530" s="4"/>
      <c r="GO530" s="4"/>
      <c r="GP530" s="4"/>
      <c r="GQ530" s="4"/>
      <c r="GR530" s="4"/>
      <c r="GS530" s="4"/>
      <c r="GT530" s="4"/>
      <c r="GU530" s="4"/>
      <c r="GV530" s="4"/>
      <c r="GW530" s="4"/>
      <c r="GX530" s="4"/>
      <c r="GY530" s="4"/>
      <c r="GZ530" s="4"/>
      <c r="HA530" s="4"/>
      <c r="HB530" s="4"/>
      <c r="HC530" s="4"/>
      <c r="HD530" s="4"/>
      <c r="HE530" s="4"/>
      <c r="HF530" s="4"/>
      <c r="HG530" s="4"/>
      <c r="HH530" s="4"/>
      <c r="HI530" s="4"/>
      <c r="HJ530" s="4"/>
      <c r="HK530" s="4"/>
      <c r="HL530" s="4"/>
      <c r="HM530" s="4"/>
      <c r="HN530" s="4"/>
      <c r="HO530" s="4"/>
      <c r="HP530" s="4"/>
      <c r="HQ530" s="4"/>
      <c r="HR530" s="4"/>
      <c r="HS530" s="4"/>
      <c r="HT530" s="4"/>
      <c r="HU530" s="4"/>
      <c r="HV530" s="4"/>
      <c r="HW530" s="4"/>
      <c r="HX530" s="4"/>
      <c r="HY530" s="4"/>
      <c r="HZ530" s="4"/>
      <c r="IA530" s="4"/>
      <c r="IB530" s="4"/>
      <c r="IC530" s="4"/>
      <c r="ID530" s="4"/>
      <c r="IE530" s="4"/>
      <c r="IF530" s="4"/>
      <c r="IG530" s="4"/>
      <c r="IH530" s="4"/>
      <c r="II530" s="4"/>
      <c r="IJ530" s="4"/>
      <c r="IK530" s="4"/>
      <c r="IL530" s="4"/>
      <c r="IM530" s="4"/>
      <c r="IN530" s="4"/>
      <c r="IO530" s="4"/>
      <c r="IP530" s="4"/>
    </row>
    <row r="531" s="3" customFormat="1" ht="75" spans="1:13">
      <c r="A531" s="44">
        <f>SUM($C$21:C531)</f>
        <v>394</v>
      </c>
      <c r="B531" s="47" t="s">
        <v>1874</v>
      </c>
      <c r="C531" s="34">
        <v>1</v>
      </c>
      <c r="D531" s="127" t="s">
        <v>1875</v>
      </c>
      <c r="E531" s="46" t="s">
        <v>563</v>
      </c>
      <c r="F531" s="46" t="s">
        <v>272</v>
      </c>
      <c r="G531" s="45" t="s">
        <v>1876</v>
      </c>
      <c r="H531" s="44" t="s">
        <v>364</v>
      </c>
      <c r="I531" s="44" t="s">
        <v>364</v>
      </c>
      <c r="J531" s="44" t="s">
        <v>498</v>
      </c>
      <c r="K531" s="188" t="s">
        <v>305</v>
      </c>
      <c r="L531" s="81" t="s">
        <v>1877</v>
      </c>
      <c r="M531" s="22"/>
    </row>
    <row r="532" s="3" customFormat="1" ht="40.7" customHeight="1" spans="1:18">
      <c r="A532" s="44">
        <f>SUM($C$21:C532)</f>
        <v>395</v>
      </c>
      <c r="B532" s="36" t="s">
        <v>1878</v>
      </c>
      <c r="C532" s="34">
        <v>1</v>
      </c>
      <c r="D532" s="46" t="s">
        <v>1879</v>
      </c>
      <c r="E532" s="46" t="s">
        <v>618</v>
      </c>
      <c r="F532" s="46" t="s">
        <v>420</v>
      </c>
      <c r="G532" s="176" t="s">
        <v>1880</v>
      </c>
      <c r="H532" s="44">
        <v>7000</v>
      </c>
      <c r="I532" s="44">
        <v>2500</v>
      </c>
      <c r="J532" s="44" t="s">
        <v>455</v>
      </c>
      <c r="K532" s="46" t="s">
        <v>584</v>
      </c>
      <c r="L532" s="36" t="s">
        <v>1881</v>
      </c>
      <c r="M532" s="22"/>
      <c r="N532" s="6"/>
      <c r="O532" s="6"/>
      <c r="P532" s="6"/>
      <c r="Q532" s="6"/>
      <c r="R532" s="6"/>
    </row>
    <row r="533" s="4" customFormat="1" ht="56.25" spans="1:18">
      <c r="A533" s="44">
        <f>SUM($C$21:C533)</f>
        <v>396</v>
      </c>
      <c r="B533" s="47" t="s">
        <v>1882</v>
      </c>
      <c r="C533" s="34">
        <v>1</v>
      </c>
      <c r="D533" s="46" t="s">
        <v>1883</v>
      </c>
      <c r="E533" s="46" t="s">
        <v>1884</v>
      </c>
      <c r="F533" s="46" t="s">
        <v>420</v>
      </c>
      <c r="G533" s="45" t="s">
        <v>1885</v>
      </c>
      <c r="H533" s="44">
        <v>46000</v>
      </c>
      <c r="I533" s="44">
        <v>3000</v>
      </c>
      <c r="J533" s="46" t="s">
        <v>1886</v>
      </c>
      <c r="K533" s="46" t="s">
        <v>293</v>
      </c>
      <c r="L533" s="36" t="s">
        <v>1887</v>
      </c>
      <c r="M533" s="22"/>
      <c r="N533" s="6"/>
      <c r="P533" s="3"/>
      <c r="Q533" s="3"/>
      <c r="R533" s="3"/>
    </row>
    <row r="534" s="3" customFormat="1" ht="56.25" spans="1:18">
      <c r="A534" s="44">
        <f>SUM($C$21:C534)</f>
        <v>397</v>
      </c>
      <c r="B534" s="36" t="s">
        <v>1888</v>
      </c>
      <c r="C534" s="34">
        <v>1</v>
      </c>
      <c r="D534" s="46" t="s">
        <v>1889</v>
      </c>
      <c r="E534" s="46" t="s">
        <v>396</v>
      </c>
      <c r="F534" s="46" t="s">
        <v>441</v>
      </c>
      <c r="G534" s="176" t="s">
        <v>1890</v>
      </c>
      <c r="H534" s="44">
        <v>18682</v>
      </c>
      <c r="I534" s="44">
        <v>3000</v>
      </c>
      <c r="J534" s="46" t="s">
        <v>1891</v>
      </c>
      <c r="K534" s="46" t="s">
        <v>1892</v>
      </c>
      <c r="L534" s="36" t="s">
        <v>1893</v>
      </c>
      <c r="M534" s="22"/>
      <c r="N534" s="6"/>
      <c r="O534" s="4"/>
      <c r="P534" s="6"/>
      <c r="Q534" s="6"/>
      <c r="R534" s="6"/>
    </row>
    <row r="535" s="3" customFormat="1" ht="56.25" spans="1:18">
      <c r="A535" s="44">
        <f>SUM($C$21:C535)</f>
        <v>398</v>
      </c>
      <c r="B535" s="36" t="s">
        <v>1894</v>
      </c>
      <c r="C535" s="34">
        <v>1</v>
      </c>
      <c r="D535" s="46" t="s">
        <v>1889</v>
      </c>
      <c r="E535" s="46" t="s">
        <v>396</v>
      </c>
      <c r="F535" s="46" t="s">
        <v>476</v>
      </c>
      <c r="G535" s="176" t="s">
        <v>1895</v>
      </c>
      <c r="H535" s="44">
        <v>22390</v>
      </c>
      <c r="I535" s="44">
        <v>3000</v>
      </c>
      <c r="J535" s="46" t="s">
        <v>1891</v>
      </c>
      <c r="K535" s="46" t="s">
        <v>1892</v>
      </c>
      <c r="L535" s="36" t="s">
        <v>1893</v>
      </c>
      <c r="M535" s="22"/>
      <c r="N535" s="6"/>
      <c r="O535" s="6"/>
      <c r="P535" s="6"/>
      <c r="Q535" s="6"/>
      <c r="R535" s="6"/>
    </row>
    <row r="536" s="3" customFormat="1" ht="37.5" spans="1:18">
      <c r="A536" s="44">
        <f>SUM($C$21:C536)</f>
        <v>399</v>
      </c>
      <c r="B536" s="36" t="s">
        <v>1896</v>
      </c>
      <c r="C536" s="34">
        <v>1</v>
      </c>
      <c r="D536" s="46" t="s">
        <v>289</v>
      </c>
      <c r="E536" s="46" t="s">
        <v>354</v>
      </c>
      <c r="F536" s="46" t="s">
        <v>355</v>
      </c>
      <c r="G536" s="45" t="s">
        <v>1897</v>
      </c>
      <c r="H536" s="44">
        <v>56386.51</v>
      </c>
      <c r="I536" s="44">
        <v>10000</v>
      </c>
      <c r="J536" s="44" t="s">
        <v>405</v>
      </c>
      <c r="K536" s="44" t="s">
        <v>305</v>
      </c>
      <c r="L536" s="68" t="s">
        <v>1898</v>
      </c>
      <c r="M536" s="22"/>
      <c r="N536" s="6"/>
      <c r="O536" s="4"/>
      <c r="P536" s="6"/>
      <c r="Q536" s="6"/>
      <c r="R536" s="6"/>
    </row>
    <row r="537" s="4" customFormat="1" ht="37.5" spans="1:18">
      <c r="A537" s="44">
        <f>SUM($C$21:C537)</f>
        <v>400</v>
      </c>
      <c r="B537" s="47" t="s">
        <v>1899</v>
      </c>
      <c r="C537" s="34">
        <v>1</v>
      </c>
      <c r="D537" s="46" t="s">
        <v>1900</v>
      </c>
      <c r="E537" s="46" t="s">
        <v>1901</v>
      </c>
      <c r="F537" s="46" t="s">
        <v>1902</v>
      </c>
      <c r="G537" s="45" t="s">
        <v>1903</v>
      </c>
      <c r="H537" s="44">
        <v>15000</v>
      </c>
      <c r="I537" s="44">
        <v>2000</v>
      </c>
      <c r="J537" s="44" t="s">
        <v>1904</v>
      </c>
      <c r="K537" s="44" t="s">
        <v>305</v>
      </c>
      <c r="L537" s="36" t="s">
        <v>1905</v>
      </c>
      <c r="M537" s="22"/>
      <c r="O537" s="6"/>
      <c r="P537" s="3"/>
      <c r="Q537" s="3"/>
      <c r="R537" s="3"/>
    </row>
    <row r="538" s="6" customFormat="1" ht="56.25" spans="1:14">
      <c r="A538" s="44">
        <f>SUM($C$21:C538)</f>
        <v>401</v>
      </c>
      <c r="B538" s="47" t="s">
        <v>1906</v>
      </c>
      <c r="C538" s="34">
        <v>1</v>
      </c>
      <c r="D538" s="46" t="s">
        <v>1889</v>
      </c>
      <c r="E538" s="46" t="s">
        <v>396</v>
      </c>
      <c r="F538" s="46" t="s">
        <v>549</v>
      </c>
      <c r="G538" s="45" t="s">
        <v>1907</v>
      </c>
      <c r="H538" s="44">
        <v>96768</v>
      </c>
      <c r="I538" s="44">
        <v>9850</v>
      </c>
      <c r="J538" s="44" t="s">
        <v>425</v>
      </c>
      <c r="K538" s="44" t="s">
        <v>1908</v>
      </c>
      <c r="L538" s="36" t="s">
        <v>1909</v>
      </c>
      <c r="M538" s="22"/>
      <c r="N538" s="4"/>
    </row>
    <row r="539" s="6" customFormat="1" ht="56.25" spans="1:15">
      <c r="A539" s="44">
        <f>SUM($C$21:C539)</f>
        <v>402</v>
      </c>
      <c r="B539" s="47" t="s">
        <v>1910</v>
      </c>
      <c r="C539" s="34">
        <v>1</v>
      </c>
      <c r="D539" s="46" t="s">
        <v>1911</v>
      </c>
      <c r="E539" s="46" t="s">
        <v>339</v>
      </c>
      <c r="F539" s="46" t="s">
        <v>297</v>
      </c>
      <c r="G539" s="45" t="s">
        <v>1912</v>
      </c>
      <c r="H539" s="44">
        <v>5100</v>
      </c>
      <c r="I539" s="44">
        <v>3000</v>
      </c>
      <c r="J539" s="44" t="s">
        <v>1913</v>
      </c>
      <c r="K539" s="44" t="s">
        <v>1914</v>
      </c>
      <c r="L539" s="36" t="s">
        <v>1915</v>
      </c>
      <c r="M539" s="22"/>
      <c r="N539" s="4"/>
      <c r="O539" s="4"/>
    </row>
    <row r="540" s="4" customFormat="1" ht="56.25" spans="1:18">
      <c r="A540" s="44">
        <f>SUM($C$21:C540)</f>
        <v>403</v>
      </c>
      <c r="B540" s="47" t="s">
        <v>1916</v>
      </c>
      <c r="C540" s="34">
        <v>1</v>
      </c>
      <c r="D540" s="46" t="s">
        <v>1883</v>
      </c>
      <c r="E540" s="46" t="s">
        <v>1884</v>
      </c>
      <c r="F540" s="46" t="s">
        <v>441</v>
      </c>
      <c r="G540" s="45" t="s">
        <v>1917</v>
      </c>
      <c r="H540" s="44">
        <v>5286.97</v>
      </c>
      <c r="I540" s="44">
        <v>1000</v>
      </c>
      <c r="J540" s="44" t="s">
        <v>942</v>
      </c>
      <c r="K540" s="44" t="s">
        <v>1203</v>
      </c>
      <c r="L540" s="36" t="s">
        <v>1918</v>
      </c>
      <c r="M540" s="22"/>
      <c r="O540" s="6"/>
      <c r="P540" s="3"/>
      <c r="Q540" s="3"/>
      <c r="R540" s="3"/>
    </row>
    <row r="541" s="4" customFormat="1" spans="1:18">
      <c r="A541" s="44"/>
      <c r="B541" s="35" t="s">
        <v>249</v>
      </c>
      <c r="C541" s="34"/>
      <c r="D541" s="46">
        <v>1</v>
      </c>
      <c r="E541" s="46"/>
      <c r="F541" s="46"/>
      <c r="G541" s="45"/>
      <c r="H541" s="44">
        <f>SUM(H542:H542)</f>
        <v>24530</v>
      </c>
      <c r="I541" s="44">
        <f>SUM(I542:I542)</f>
        <v>200</v>
      </c>
      <c r="J541" s="44"/>
      <c r="K541" s="44"/>
      <c r="L541" s="36"/>
      <c r="M541" s="22"/>
      <c r="O541" s="6"/>
      <c r="P541" s="3"/>
      <c r="Q541" s="3"/>
      <c r="R541" s="3"/>
    </row>
    <row r="542" s="6" customFormat="1" ht="56.25" spans="1:15">
      <c r="A542" s="44">
        <f>SUM($C$21:C542)</f>
        <v>404</v>
      </c>
      <c r="B542" s="47" t="s">
        <v>1919</v>
      </c>
      <c r="C542" s="34">
        <v>1</v>
      </c>
      <c r="D542" s="46" t="s">
        <v>1889</v>
      </c>
      <c r="E542" s="46" t="s">
        <v>396</v>
      </c>
      <c r="F542" s="46" t="s">
        <v>355</v>
      </c>
      <c r="G542" s="45" t="s">
        <v>1920</v>
      </c>
      <c r="H542" s="44">
        <v>24530</v>
      </c>
      <c r="I542" s="44">
        <v>200</v>
      </c>
      <c r="J542" s="44" t="s">
        <v>425</v>
      </c>
      <c r="K542" s="44" t="s">
        <v>1921</v>
      </c>
      <c r="L542" s="36" t="s">
        <v>1922</v>
      </c>
      <c r="M542" s="22"/>
      <c r="N542" s="4"/>
      <c r="O542" s="4"/>
    </row>
    <row r="543" s="3" customFormat="1" spans="1:250">
      <c r="A543" s="44"/>
      <c r="B543" s="35" t="s">
        <v>1923</v>
      </c>
      <c r="C543" s="34"/>
      <c r="D543" s="29">
        <f t="shared" ref="D543:I543" si="60">D544+D547</f>
        <v>5</v>
      </c>
      <c r="E543" s="29"/>
      <c r="F543" s="29"/>
      <c r="G543" s="48"/>
      <c r="H543" s="33">
        <f t="shared" si="60"/>
        <v>625541</v>
      </c>
      <c r="I543" s="33">
        <f t="shared" si="60"/>
        <v>127500</v>
      </c>
      <c r="J543" s="66"/>
      <c r="K543" s="66"/>
      <c r="L543" s="67"/>
      <c r="M543" s="22"/>
      <c r="N543" s="6"/>
      <c r="O543" s="4"/>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c r="BP543" s="6"/>
      <c r="BQ543" s="6"/>
      <c r="BR543" s="6"/>
      <c r="BS543" s="6"/>
      <c r="BT543" s="6"/>
      <c r="BU543" s="6"/>
      <c r="BV543" s="6"/>
      <c r="BW543" s="6"/>
      <c r="BX543" s="6"/>
      <c r="BY543" s="6"/>
      <c r="BZ543" s="6"/>
      <c r="CA543" s="6"/>
      <c r="CB543" s="6"/>
      <c r="CC543" s="6"/>
      <c r="CD543" s="6"/>
      <c r="CE543" s="6"/>
      <c r="CF543" s="6"/>
      <c r="CG543" s="6"/>
      <c r="CH543" s="6"/>
      <c r="CI543" s="6"/>
      <c r="CJ543" s="6"/>
      <c r="CK543" s="6"/>
      <c r="CL543" s="6"/>
      <c r="CM543" s="6"/>
      <c r="CN543" s="6"/>
      <c r="CO543" s="6"/>
      <c r="CP543" s="6"/>
      <c r="CQ543" s="6"/>
      <c r="CR543" s="6"/>
      <c r="CS543" s="6"/>
      <c r="CT543" s="6"/>
      <c r="CU543" s="6"/>
      <c r="CV543" s="6"/>
      <c r="CW543" s="6"/>
      <c r="CX543" s="6"/>
      <c r="CY543" s="6"/>
      <c r="CZ543" s="6"/>
      <c r="DA543" s="6"/>
      <c r="DB543" s="6"/>
      <c r="DC543" s="6"/>
      <c r="DD543" s="6"/>
      <c r="DE543" s="6"/>
      <c r="DF543" s="6"/>
      <c r="DG543" s="6"/>
      <c r="DH543" s="6"/>
      <c r="DI543" s="6"/>
      <c r="DJ543" s="6"/>
      <c r="DK543" s="6"/>
      <c r="DL543" s="6"/>
      <c r="DM543" s="6"/>
      <c r="DN543" s="6"/>
      <c r="DO543" s="6"/>
      <c r="DP543" s="6"/>
      <c r="DQ543" s="6"/>
      <c r="DR543" s="6"/>
      <c r="DS543" s="6"/>
      <c r="DT543" s="6"/>
      <c r="DU543" s="6"/>
      <c r="DV543" s="6"/>
      <c r="DW543" s="6"/>
      <c r="DX543" s="6"/>
      <c r="DY543" s="6"/>
      <c r="DZ543" s="6"/>
      <c r="EA543" s="6"/>
      <c r="EB543" s="6"/>
      <c r="EC543" s="6"/>
      <c r="ED543" s="6"/>
      <c r="EE543" s="6"/>
      <c r="EF543" s="6"/>
      <c r="EG543" s="6"/>
      <c r="EH543" s="6"/>
      <c r="EI543" s="6"/>
      <c r="EJ543" s="6"/>
      <c r="EK543" s="6"/>
      <c r="EL543" s="6"/>
      <c r="EM543" s="6"/>
      <c r="EN543" s="6"/>
      <c r="EO543" s="6"/>
      <c r="EP543" s="6"/>
      <c r="EQ543" s="6"/>
      <c r="ER543" s="6"/>
      <c r="ES543" s="6"/>
      <c r="ET543" s="6"/>
      <c r="EU543" s="6"/>
      <c r="EV543" s="6"/>
      <c r="EW543" s="6"/>
      <c r="EX543" s="6"/>
      <c r="EY543" s="6"/>
      <c r="EZ543" s="6"/>
      <c r="FA543" s="6"/>
      <c r="FB543" s="6"/>
      <c r="FC543" s="6"/>
      <c r="FD543" s="6"/>
      <c r="FE543" s="6"/>
      <c r="FF543" s="6"/>
      <c r="FG543" s="6"/>
      <c r="FH543" s="6"/>
      <c r="FI543" s="6"/>
      <c r="FJ543" s="6"/>
      <c r="FK543" s="6"/>
      <c r="FL543" s="6"/>
      <c r="FM543" s="6"/>
      <c r="FN543" s="6"/>
      <c r="FO543" s="6"/>
      <c r="FP543" s="6"/>
      <c r="FQ543" s="6"/>
      <c r="FR543" s="6"/>
      <c r="FS543" s="6"/>
      <c r="FT543" s="6"/>
      <c r="FU543" s="6"/>
      <c r="FV543" s="6"/>
      <c r="FW543" s="6"/>
      <c r="FX543" s="6"/>
      <c r="FY543" s="6"/>
      <c r="FZ543" s="6"/>
      <c r="GA543" s="6"/>
      <c r="GB543" s="6"/>
      <c r="GC543" s="6"/>
      <c r="GD543" s="6"/>
      <c r="GE543" s="6"/>
      <c r="GF543" s="6"/>
      <c r="GG543" s="6"/>
      <c r="GH543" s="6"/>
      <c r="GI543" s="6"/>
      <c r="GJ543" s="6"/>
      <c r="GK543" s="6"/>
      <c r="GL543" s="6"/>
      <c r="GM543" s="6"/>
      <c r="GN543" s="6"/>
      <c r="GO543" s="6"/>
      <c r="GP543" s="6"/>
      <c r="GQ543" s="6"/>
      <c r="GR543" s="6"/>
      <c r="GS543" s="6"/>
      <c r="GT543" s="6"/>
      <c r="GU543" s="6"/>
      <c r="GV543" s="6"/>
      <c r="GW543" s="6"/>
      <c r="GX543" s="6"/>
      <c r="GY543" s="6"/>
      <c r="GZ543" s="6"/>
      <c r="HA543" s="6"/>
      <c r="HB543" s="6"/>
      <c r="HC543" s="6"/>
      <c r="HD543" s="6"/>
      <c r="HE543" s="6"/>
      <c r="HF543" s="6"/>
      <c r="HG543" s="6"/>
      <c r="HH543" s="6"/>
      <c r="HI543" s="6"/>
      <c r="HJ543" s="6"/>
      <c r="HK543" s="6"/>
      <c r="HL543" s="6"/>
      <c r="HM543" s="6"/>
      <c r="HN543" s="6"/>
      <c r="HO543" s="6"/>
      <c r="HP543" s="6"/>
      <c r="HQ543" s="6"/>
      <c r="HR543" s="6"/>
      <c r="HS543" s="6"/>
      <c r="HT543" s="6"/>
      <c r="HU543" s="6"/>
      <c r="HV543" s="6"/>
      <c r="HW543" s="6"/>
      <c r="HX543" s="6"/>
      <c r="HY543" s="6"/>
      <c r="HZ543" s="6"/>
      <c r="IA543" s="6"/>
      <c r="IB543" s="6"/>
      <c r="IC543" s="6"/>
      <c r="ID543" s="6"/>
      <c r="IE543" s="6"/>
      <c r="IF543" s="6"/>
      <c r="IG543" s="6"/>
      <c r="IH543" s="6"/>
      <c r="II543" s="6"/>
      <c r="IJ543" s="6"/>
      <c r="IK543" s="6"/>
      <c r="IL543" s="6"/>
      <c r="IM543" s="6"/>
      <c r="IN543" s="6"/>
      <c r="IO543" s="6"/>
      <c r="IP543" s="6"/>
    </row>
    <row r="544" s="3" customFormat="1" spans="1:250">
      <c r="A544" s="44"/>
      <c r="B544" s="35" t="s">
        <v>247</v>
      </c>
      <c r="C544" s="34"/>
      <c r="D544" s="29">
        <f>SUM(C545:C546)</f>
        <v>2</v>
      </c>
      <c r="E544" s="29"/>
      <c r="F544" s="29"/>
      <c r="G544" s="48"/>
      <c r="H544" s="33">
        <f>SUM(H545:H546)</f>
        <v>45780</v>
      </c>
      <c r="I544" s="33">
        <f>SUM(I545:I546)</f>
        <v>32500</v>
      </c>
      <c r="J544" s="66"/>
      <c r="K544" s="66"/>
      <c r="L544" s="67"/>
      <c r="M544" s="22"/>
      <c r="N544" s="6"/>
      <c r="O544" s="4"/>
      <c r="P544" s="4"/>
      <c r="Q544" s="4"/>
      <c r="R544" s="4"/>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c r="BP544" s="6"/>
      <c r="BQ544" s="6"/>
      <c r="BR544" s="6"/>
      <c r="BS544" s="6"/>
      <c r="BT544" s="6"/>
      <c r="BU544" s="6"/>
      <c r="BV544" s="6"/>
      <c r="BW544" s="6"/>
      <c r="BX544" s="6"/>
      <c r="BY544" s="6"/>
      <c r="BZ544" s="6"/>
      <c r="CA544" s="6"/>
      <c r="CB544" s="6"/>
      <c r="CC544" s="6"/>
      <c r="CD544" s="6"/>
      <c r="CE544" s="6"/>
      <c r="CF544" s="6"/>
      <c r="CG544" s="6"/>
      <c r="CH544" s="6"/>
      <c r="CI544" s="6"/>
      <c r="CJ544" s="6"/>
      <c r="CK544" s="6"/>
      <c r="CL544" s="6"/>
      <c r="CM544" s="6"/>
      <c r="CN544" s="6"/>
      <c r="CO544" s="6"/>
      <c r="CP544" s="6"/>
      <c r="CQ544" s="6"/>
      <c r="CR544" s="6"/>
      <c r="CS544" s="6"/>
      <c r="CT544" s="6"/>
      <c r="CU544" s="6"/>
      <c r="CV544" s="6"/>
      <c r="CW544" s="6"/>
      <c r="CX544" s="6"/>
      <c r="CY544" s="6"/>
      <c r="CZ544" s="6"/>
      <c r="DA544" s="6"/>
      <c r="DB544" s="6"/>
      <c r="DC544" s="6"/>
      <c r="DD544" s="6"/>
      <c r="DE544" s="6"/>
      <c r="DF544" s="6"/>
      <c r="DG544" s="6"/>
      <c r="DH544" s="6"/>
      <c r="DI544" s="6"/>
      <c r="DJ544" s="6"/>
      <c r="DK544" s="6"/>
      <c r="DL544" s="6"/>
      <c r="DM544" s="6"/>
      <c r="DN544" s="6"/>
      <c r="DO544" s="6"/>
      <c r="DP544" s="6"/>
      <c r="DQ544" s="6"/>
      <c r="DR544" s="6"/>
      <c r="DS544" s="6"/>
      <c r="DT544" s="6"/>
      <c r="DU544" s="6"/>
      <c r="DV544" s="6"/>
      <c r="DW544" s="6"/>
      <c r="DX544" s="6"/>
      <c r="DY544" s="6"/>
      <c r="DZ544" s="6"/>
      <c r="EA544" s="6"/>
      <c r="EB544" s="6"/>
      <c r="EC544" s="6"/>
      <c r="ED544" s="6"/>
      <c r="EE544" s="6"/>
      <c r="EF544" s="6"/>
      <c r="EG544" s="6"/>
      <c r="EH544" s="6"/>
      <c r="EI544" s="6"/>
      <c r="EJ544" s="6"/>
      <c r="EK544" s="6"/>
      <c r="EL544" s="6"/>
      <c r="EM544" s="6"/>
      <c r="EN544" s="6"/>
      <c r="EO544" s="6"/>
      <c r="EP544" s="6"/>
      <c r="EQ544" s="6"/>
      <c r="ER544" s="6"/>
      <c r="ES544" s="6"/>
      <c r="ET544" s="6"/>
      <c r="EU544" s="6"/>
      <c r="EV544" s="6"/>
      <c r="EW544" s="6"/>
      <c r="EX544" s="6"/>
      <c r="EY544" s="6"/>
      <c r="EZ544" s="6"/>
      <c r="FA544" s="6"/>
      <c r="FB544" s="6"/>
      <c r="FC544" s="6"/>
      <c r="FD544" s="6"/>
      <c r="FE544" s="6"/>
      <c r="FF544" s="6"/>
      <c r="FG544" s="6"/>
      <c r="FH544" s="6"/>
      <c r="FI544" s="6"/>
      <c r="FJ544" s="6"/>
      <c r="FK544" s="6"/>
      <c r="FL544" s="6"/>
      <c r="FM544" s="6"/>
      <c r="FN544" s="6"/>
      <c r="FO544" s="6"/>
      <c r="FP544" s="6"/>
      <c r="FQ544" s="6"/>
      <c r="FR544" s="6"/>
      <c r="FS544" s="6"/>
      <c r="FT544" s="6"/>
      <c r="FU544" s="6"/>
      <c r="FV544" s="6"/>
      <c r="FW544" s="6"/>
      <c r="FX544" s="6"/>
      <c r="FY544" s="6"/>
      <c r="FZ544" s="6"/>
      <c r="GA544" s="6"/>
      <c r="GB544" s="6"/>
      <c r="GC544" s="6"/>
      <c r="GD544" s="6"/>
      <c r="GE544" s="6"/>
      <c r="GF544" s="6"/>
      <c r="GG544" s="6"/>
      <c r="GH544" s="6"/>
      <c r="GI544" s="6"/>
      <c r="GJ544" s="6"/>
      <c r="GK544" s="6"/>
      <c r="GL544" s="6"/>
      <c r="GM544" s="6"/>
      <c r="GN544" s="6"/>
      <c r="GO544" s="6"/>
      <c r="GP544" s="6"/>
      <c r="GQ544" s="6"/>
      <c r="GR544" s="6"/>
      <c r="GS544" s="6"/>
      <c r="GT544" s="6"/>
      <c r="GU544" s="6"/>
      <c r="GV544" s="6"/>
      <c r="GW544" s="6"/>
      <c r="GX544" s="6"/>
      <c r="GY544" s="6"/>
      <c r="GZ544" s="6"/>
      <c r="HA544" s="6"/>
      <c r="HB544" s="6"/>
      <c r="HC544" s="6"/>
      <c r="HD544" s="6"/>
      <c r="HE544" s="6"/>
      <c r="HF544" s="6"/>
      <c r="HG544" s="6"/>
      <c r="HH544" s="6"/>
      <c r="HI544" s="6"/>
      <c r="HJ544" s="6"/>
      <c r="HK544" s="6"/>
      <c r="HL544" s="6"/>
      <c r="HM544" s="6"/>
      <c r="HN544" s="6"/>
      <c r="HO544" s="6"/>
      <c r="HP544" s="6"/>
      <c r="HQ544" s="6"/>
      <c r="HR544" s="6"/>
      <c r="HS544" s="6"/>
      <c r="HT544" s="6"/>
      <c r="HU544" s="6"/>
      <c r="HV544" s="6"/>
      <c r="HW544" s="6"/>
      <c r="HX544" s="6"/>
      <c r="HY544" s="6"/>
      <c r="HZ544" s="6"/>
      <c r="IA544" s="6"/>
      <c r="IB544" s="6"/>
      <c r="IC544" s="6"/>
      <c r="ID544" s="6"/>
      <c r="IE544" s="6"/>
      <c r="IF544" s="6"/>
      <c r="IG544" s="6"/>
      <c r="IH544" s="6"/>
      <c r="II544" s="6"/>
      <c r="IJ544" s="6"/>
      <c r="IK544" s="6"/>
      <c r="IL544" s="6"/>
      <c r="IM544" s="6"/>
      <c r="IN544" s="6"/>
      <c r="IO544" s="6"/>
      <c r="IP544" s="6"/>
    </row>
    <row r="545" s="3" customFormat="1" ht="37.5" spans="1:250">
      <c r="A545" s="44">
        <f>SUM($C$21:C545)</f>
        <v>405</v>
      </c>
      <c r="B545" s="47" t="s">
        <v>1924</v>
      </c>
      <c r="C545" s="34">
        <v>1</v>
      </c>
      <c r="D545" s="60" t="s">
        <v>315</v>
      </c>
      <c r="E545" s="46" t="s">
        <v>315</v>
      </c>
      <c r="F545" s="46" t="s">
        <v>315</v>
      </c>
      <c r="G545" s="61" t="s">
        <v>1925</v>
      </c>
      <c r="H545" s="44">
        <v>30780</v>
      </c>
      <c r="I545" s="44">
        <v>30000</v>
      </c>
      <c r="J545" s="46" t="s">
        <v>438</v>
      </c>
      <c r="K545" s="46" t="s">
        <v>1926</v>
      </c>
      <c r="L545" s="65" t="s">
        <v>264</v>
      </c>
      <c r="M545" s="22"/>
      <c r="N545" s="6"/>
      <c r="O545" s="4"/>
      <c r="P545" s="4"/>
      <c r="Q545" s="4"/>
      <c r="R545" s="4"/>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c r="BP545" s="6"/>
      <c r="BQ545" s="6"/>
      <c r="BR545" s="6"/>
      <c r="BS545" s="6"/>
      <c r="BT545" s="6"/>
      <c r="BU545" s="6"/>
      <c r="BV545" s="6"/>
      <c r="BW545" s="6"/>
      <c r="BX545" s="6"/>
      <c r="BY545" s="6"/>
      <c r="BZ545" s="6"/>
      <c r="CA545" s="6"/>
      <c r="CB545" s="6"/>
      <c r="CC545" s="6"/>
      <c r="CD545" s="6"/>
      <c r="CE545" s="6"/>
      <c r="CF545" s="6"/>
      <c r="CG545" s="6"/>
      <c r="CH545" s="6"/>
      <c r="CI545" s="6"/>
      <c r="CJ545" s="6"/>
      <c r="CK545" s="6"/>
      <c r="CL545" s="6"/>
      <c r="CM545" s="6"/>
      <c r="CN545" s="6"/>
      <c r="CO545" s="6"/>
      <c r="CP545" s="6"/>
      <c r="CQ545" s="6"/>
      <c r="CR545" s="6"/>
      <c r="CS545" s="6"/>
      <c r="CT545" s="6"/>
      <c r="CU545" s="6"/>
      <c r="CV545" s="6"/>
      <c r="CW545" s="6"/>
      <c r="CX545" s="6"/>
      <c r="CY545" s="6"/>
      <c r="CZ545" s="6"/>
      <c r="DA545" s="6"/>
      <c r="DB545" s="6"/>
      <c r="DC545" s="6"/>
      <c r="DD545" s="6"/>
      <c r="DE545" s="6"/>
      <c r="DF545" s="6"/>
      <c r="DG545" s="6"/>
      <c r="DH545" s="6"/>
      <c r="DI545" s="6"/>
      <c r="DJ545" s="6"/>
      <c r="DK545" s="6"/>
      <c r="DL545" s="6"/>
      <c r="DM545" s="6"/>
      <c r="DN545" s="6"/>
      <c r="DO545" s="6"/>
      <c r="DP545" s="6"/>
      <c r="DQ545" s="6"/>
      <c r="DR545" s="6"/>
      <c r="DS545" s="6"/>
      <c r="DT545" s="6"/>
      <c r="DU545" s="6"/>
      <c r="DV545" s="6"/>
      <c r="DW545" s="6"/>
      <c r="DX545" s="6"/>
      <c r="DY545" s="6"/>
      <c r="DZ545" s="6"/>
      <c r="EA545" s="6"/>
      <c r="EB545" s="6"/>
      <c r="EC545" s="6"/>
      <c r="ED545" s="6"/>
      <c r="EE545" s="6"/>
      <c r="EF545" s="6"/>
      <c r="EG545" s="6"/>
      <c r="EH545" s="6"/>
      <c r="EI545" s="6"/>
      <c r="EJ545" s="6"/>
      <c r="EK545" s="6"/>
      <c r="EL545" s="6"/>
      <c r="EM545" s="6"/>
      <c r="EN545" s="6"/>
      <c r="EO545" s="6"/>
      <c r="EP545" s="6"/>
      <c r="EQ545" s="6"/>
      <c r="ER545" s="6"/>
      <c r="ES545" s="6"/>
      <c r="ET545" s="6"/>
      <c r="EU545" s="6"/>
      <c r="EV545" s="6"/>
      <c r="EW545" s="6"/>
      <c r="EX545" s="6"/>
      <c r="EY545" s="6"/>
      <c r="EZ545" s="6"/>
      <c r="FA545" s="6"/>
      <c r="FB545" s="6"/>
      <c r="FC545" s="6"/>
      <c r="FD545" s="6"/>
      <c r="FE545" s="6"/>
      <c r="FF545" s="6"/>
      <c r="FG545" s="6"/>
      <c r="FH545" s="6"/>
      <c r="FI545" s="6"/>
      <c r="FJ545" s="6"/>
      <c r="FK545" s="6"/>
      <c r="FL545" s="6"/>
      <c r="FM545" s="6"/>
      <c r="FN545" s="6"/>
      <c r="FO545" s="6"/>
      <c r="FP545" s="6"/>
      <c r="FQ545" s="6"/>
      <c r="FR545" s="6"/>
      <c r="FS545" s="6"/>
      <c r="FT545" s="6"/>
      <c r="FU545" s="6"/>
      <c r="FV545" s="6"/>
      <c r="FW545" s="6"/>
      <c r="FX545" s="6"/>
      <c r="FY545" s="6"/>
      <c r="FZ545" s="6"/>
      <c r="GA545" s="6"/>
      <c r="GB545" s="6"/>
      <c r="GC545" s="6"/>
      <c r="GD545" s="6"/>
      <c r="GE545" s="6"/>
      <c r="GF545" s="6"/>
      <c r="GG545" s="6"/>
      <c r="GH545" s="6"/>
      <c r="GI545" s="6"/>
      <c r="GJ545" s="6"/>
      <c r="GK545" s="6"/>
      <c r="GL545" s="6"/>
      <c r="GM545" s="6"/>
      <c r="GN545" s="6"/>
      <c r="GO545" s="6"/>
      <c r="GP545" s="6"/>
      <c r="GQ545" s="6"/>
      <c r="GR545" s="6"/>
      <c r="GS545" s="6"/>
      <c r="GT545" s="6"/>
      <c r="GU545" s="6"/>
      <c r="GV545" s="6"/>
      <c r="GW545" s="6"/>
      <c r="GX545" s="6"/>
      <c r="GY545" s="6"/>
      <c r="GZ545" s="6"/>
      <c r="HA545" s="6"/>
      <c r="HB545" s="6"/>
      <c r="HC545" s="6"/>
      <c r="HD545" s="6"/>
      <c r="HE545" s="6"/>
      <c r="HF545" s="6"/>
      <c r="HG545" s="6"/>
      <c r="HH545" s="6"/>
      <c r="HI545" s="6"/>
      <c r="HJ545" s="6"/>
      <c r="HK545" s="6"/>
      <c r="HL545" s="6"/>
      <c r="HM545" s="6"/>
      <c r="HN545" s="6"/>
      <c r="HO545" s="6"/>
      <c r="HP545" s="6"/>
      <c r="HQ545" s="6"/>
      <c r="HR545" s="6"/>
      <c r="HS545" s="6"/>
      <c r="HT545" s="6"/>
      <c r="HU545" s="6"/>
      <c r="HV545" s="6"/>
      <c r="HW545" s="6"/>
      <c r="HX545" s="6"/>
      <c r="HY545" s="6"/>
      <c r="HZ545" s="6"/>
      <c r="IA545" s="6"/>
      <c r="IB545" s="6"/>
      <c r="IC545" s="6"/>
      <c r="ID545" s="6"/>
      <c r="IE545" s="6"/>
      <c r="IF545" s="6"/>
      <c r="IG545" s="6"/>
      <c r="IH545" s="6"/>
      <c r="II545" s="6"/>
      <c r="IJ545" s="6"/>
      <c r="IK545" s="6"/>
      <c r="IL545" s="6"/>
      <c r="IM545" s="6"/>
      <c r="IN545" s="6"/>
      <c r="IO545" s="6"/>
      <c r="IP545" s="6"/>
    </row>
    <row r="546" s="3" customFormat="1" ht="93.75" spans="1:250">
      <c r="A546" s="44">
        <f>SUM($C$21:C546)</f>
        <v>406</v>
      </c>
      <c r="B546" s="47" t="s">
        <v>1927</v>
      </c>
      <c r="C546" s="34">
        <v>1</v>
      </c>
      <c r="D546" s="60" t="s">
        <v>1928</v>
      </c>
      <c r="E546" s="46" t="s">
        <v>528</v>
      </c>
      <c r="F546" s="46" t="s">
        <v>441</v>
      </c>
      <c r="G546" s="61" t="s">
        <v>1929</v>
      </c>
      <c r="H546" s="44">
        <v>15000</v>
      </c>
      <c r="I546" s="44">
        <v>2500</v>
      </c>
      <c r="J546" s="46" t="s">
        <v>438</v>
      </c>
      <c r="K546" s="46" t="s">
        <v>267</v>
      </c>
      <c r="L546" s="65" t="s">
        <v>1500</v>
      </c>
      <c r="M546" s="22" t="s">
        <v>1930</v>
      </c>
      <c r="N546" s="6"/>
      <c r="O546" s="4"/>
      <c r="P546" s="4"/>
      <c r="Q546" s="4"/>
      <c r="R546" s="4"/>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c r="BP546" s="6"/>
      <c r="BQ546" s="6"/>
      <c r="BR546" s="6"/>
      <c r="BS546" s="6"/>
      <c r="BT546" s="6"/>
      <c r="BU546" s="6"/>
      <c r="BV546" s="6"/>
      <c r="BW546" s="6"/>
      <c r="BX546" s="6"/>
      <c r="BY546" s="6"/>
      <c r="BZ546" s="6"/>
      <c r="CA546" s="6"/>
      <c r="CB546" s="6"/>
      <c r="CC546" s="6"/>
      <c r="CD546" s="6"/>
      <c r="CE546" s="6"/>
      <c r="CF546" s="6"/>
      <c r="CG546" s="6"/>
      <c r="CH546" s="6"/>
      <c r="CI546" s="6"/>
      <c r="CJ546" s="6"/>
      <c r="CK546" s="6"/>
      <c r="CL546" s="6"/>
      <c r="CM546" s="6"/>
      <c r="CN546" s="6"/>
      <c r="CO546" s="6"/>
      <c r="CP546" s="6"/>
      <c r="CQ546" s="6"/>
      <c r="CR546" s="6"/>
      <c r="CS546" s="6"/>
      <c r="CT546" s="6"/>
      <c r="CU546" s="6"/>
      <c r="CV546" s="6"/>
      <c r="CW546" s="6"/>
      <c r="CX546" s="6"/>
      <c r="CY546" s="6"/>
      <c r="CZ546" s="6"/>
      <c r="DA546" s="6"/>
      <c r="DB546" s="6"/>
      <c r="DC546" s="6"/>
      <c r="DD546" s="6"/>
      <c r="DE546" s="6"/>
      <c r="DF546" s="6"/>
      <c r="DG546" s="6"/>
      <c r="DH546" s="6"/>
      <c r="DI546" s="6"/>
      <c r="DJ546" s="6"/>
      <c r="DK546" s="6"/>
      <c r="DL546" s="6"/>
      <c r="DM546" s="6"/>
      <c r="DN546" s="6"/>
      <c r="DO546" s="6"/>
      <c r="DP546" s="6"/>
      <c r="DQ546" s="6"/>
      <c r="DR546" s="6"/>
      <c r="DS546" s="6"/>
      <c r="DT546" s="6"/>
      <c r="DU546" s="6"/>
      <c r="DV546" s="6"/>
      <c r="DW546" s="6"/>
      <c r="DX546" s="6"/>
      <c r="DY546" s="6"/>
      <c r="DZ546" s="6"/>
      <c r="EA546" s="6"/>
      <c r="EB546" s="6"/>
      <c r="EC546" s="6"/>
      <c r="ED546" s="6"/>
      <c r="EE546" s="6"/>
      <c r="EF546" s="6"/>
      <c r="EG546" s="6"/>
      <c r="EH546" s="6"/>
      <c r="EI546" s="6"/>
      <c r="EJ546" s="6"/>
      <c r="EK546" s="6"/>
      <c r="EL546" s="6"/>
      <c r="EM546" s="6"/>
      <c r="EN546" s="6"/>
      <c r="EO546" s="6"/>
      <c r="EP546" s="6"/>
      <c r="EQ546" s="6"/>
      <c r="ER546" s="6"/>
      <c r="ES546" s="6"/>
      <c r="ET546" s="6"/>
      <c r="EU546" s="6"/>
      <c r="EV546" s="6"/>
      <c r="EW546" s="6"/>
      <c r="EX546" s="6"/>
      <c r="EY546" s="6"/>
      <c r="EZ546" s="6"/>
      <c r="FA546" s="6"/>
      <c r="FB546" s="6"/>
      <c r="FC546" s="6"/>
      <c r="FD546" s="6"/>
      <c r="FE546" s="6"/>
      <c r="FF546" s="6"/>
      <c r="FG546" s="6"/>
      <c r="FH546" s="6"/>
      <c r="FI546" s="6"/>
      <c r="FJ546" s="6"/>
      <c r="FK546" s="6"/>
      <c r="FL546" s="6"/>
      <c r="FM546" s="6"/>
      <c r="FN546" s="6"/>
      <c r="FO546" s="6"/>
      <c r="FP546" s="6"/>
      <c r="FQ546" s="6"/>
      <c r="FR546" s="6"/>
      <c r="FS546" s="6"/>
      <c r="FT546" s="6"/>
      <c r="FU546" s="6"/>
      <c r="FV546" s="6"/>
      <c r="FW546" s="6"/>
      <c r="FX546" s="6"/>
      <c r="FY546" s="6"/>
      <c r="FZ546" s="6"/>
      <c r="GA546" s="6"/>
      <c r="GB546" s="6"/>
      <c r="GC546" s="6"/>
      <c r="GD546" s="6"/>
      <c r="GE546" s="6"/>
      <c r="GF546" s="6"/>
      <c r="GG546" s="6"/>
      <c r="GH546" s="6"/>
      <c r="GI546" s="6"/>
      <c r="GJ546" s="6"/>
      <c r="GK546" s="6"/>
      <c r="GL546" s="6"/>
      <c r="GM546" s="6"/>
      <c r="GN546" s="6"/>
      <c r="GO546" s="6"/>
      <c r="GP546" s="6"/>
      <c r="GQ546" s="6"/>
      <c r="GR546" s="6"/>
      <c r="GS546" s="6"/>
      <c r="GT546" s="6"/>
      <c r="GU546" s="6"/>
      <c r="GV546" s="6"/>
      <c r="GW546" s="6"/>
      <c r="GX546" s="6"/>
      <c r="GY546" s="6"/>
      <c r="GZ546" s="6"/>
      <c r="HA546" s="6"/>
      <c r="HB546" s="6"/>
      <c r="HC546" s="6"/>
      <c r="HD546" s="6"/>
      <c r="HE546" s="6"/>
      <c r="HF546" s="6"/>
      <c r="HG546" s="6"/>
      <c r="HH546" s="6"/>
      <c r="HI546" s="6"/>
      <c r="HJ546" s="6"/>
      <c r="HK546" s="6"/>
      <c r="HL546" s="6"/>
      <c r="HM546" s="6"/>
      <c r="HN546" s="6"/>
      <c r="HO546" s="6"/>
      <c r="HP546" s="6"/>
      <c r="HQ546" s="6"/>
      <c r="HR546" s="6"/>
      <c r="HS546" s="6"/>
      <c r="HT546" s="6"/>
      <c r="HU546" s="6"/>
      <c r="HV546" s="6"/>
      <c r="HW546" s="6"/>
      <c r="HX546" s="6"/>
      <c r="HY546" s="6"/>
      <c r="HZ546" s="6"/>
      <c r="IA546" s="6"/>
      <c r="IB546" s="6"/>
      <c r="IC546" s="6"/>
      <c r="ID546" s="6"/>
      <c r="IE546" s="6"/>
      <c r="IF546" s="6"/>
      <c r="IG546" s="6"/>
      <c r="IH546" s="6"/>
      <c r="II546" s="6"/>
      <c r="IJ546" s="6"/>
      <c r="IK546" s="6"/>
      <c r="IL546" s="6"/>
      <c r="IM546" s="6"/>
      <c r="IN546" s="6"/>
      <c r="IO546" s="6"/>
      <c r="IP546" s="6"/>
    </row>
    <row r="547" s="5" customFormat="1" spans="1:250">
      <c r="A547" s="44"/>
      <c r="B547" s="35" t="s">
        <v>248</v>
      </c>
      <c r="C547" s="34"/>
      <c r="D547" s="29">
        <f>SUM(C548:C550)</f>
        <v>3</v>
      </c>
      <c r="E547" s="29"/>
      <c r="F547" s="29"/>
      <c r="G547" s="48"/>
      <c r="H547" s="33">
        <f>SUM(H548:H550)</f>
        <v>579761</v>
      </c>
      <c r="I547" s="33">
        <f>SUM(I548:I550)</f>
        <v>95000</v>
      </c>
      <c r="J547" s="66"/>
      <c r="K547" s="66"/>
      <c r="L547" s="67"/>
      <c r="M547" s="22"/>
      <c r="N547" s="6"/>
      <c r="O547" s="6"/>
      <c r="P547" s="6"/>
      <c r="Q547" s="6"/>
      <c r="R547" s="6"/>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c r="CE547" s="4"/>
      <c r="CF547" s="4"/>
      <c r="CG547" s="4"/>
      <c r="CH547" s="4"/>
      <c r="CI547" s="4"/>
      <c r="CJ547" s="4"/>
      <c r="CK547" s="4"/>
      <c r="CL547" s="4"/>
      <c r="CM547" s="4"/>
      <c r="CN547" s="4"/>
      <c r="CO547" s="4"/>
      <c r="CP547" s="4"/>
      <c r="CQ547" s="4"/>
      <c r="CR547" s="4"/>
      <c r="CS547" s="4"/>
      <c r="CT547" s="4"/>
      <c r="CU547" s="4"/>
      <c r="CV547" s="4"/>
      <c r="CW547" s="4"/>
      <c r="CX547" s="4"/>
      <c r="CY547" s="4"/>
      <c r="CZ547" s="4"/>
      <c r="DA547" s="4"/>
      <c r="DB547" s="4"/>
      <c r="DC547" s="4"/>
      <c r="DD547" s="4"/>
      <c r="DE547" s="4"/>
      <c r="DF547" s="4"/>
      <c r="DG547" s="4"/>
      <c r="DH547" s="4"/>
      <c r="DI547" s="4"/>
      <c r="DJ547" s="4"/>
      <c r="DK547" s="4"/>
      <c r="DL547" s="4"/>
      <c r="DM547" s="4"/>
      <c r="DN547" s="4"/>
      <c r="DO547" s="4"/>
      <c r="DP547" s="4"/>
      <c r="DQ547" s="4"/>
      <c r="DR547" s="4"/>
      <c r="DS547" s="4"/>
      <c r="DT547" s="4"/>
      <c r="DU547" s="4"/>
      <c r="DV547" s="4"/>
      <c r="DW547" s="4"/>
      <c r="DX547" s="4"/>
      <c r="DY547" s="4"/>
      <c r="DZ547" s="4"/>
      <c r="EA547" s="4"/>
      <c r="EB547" s="4"/>
      <c r="EC547" s="4"/>
      <c r="ED547" s="4"/>
      <c r="EE547" s="4"/>
      <c r="EF547" s="4"/>
      <c r="EG547" s="4"/>
      <c r="EH547" s="4"/>
      <c r="EI547" s="4"/>
      <c r="EJ547" s="4"/>
      <c r="EK547" s="4"/>
      <c r="EL547" s="4"/>
      <c r="EM547" s="4"/>
      <c r="EN547" s="4"/>
      <c r="EO547" s="4"/>
      <c r="EP547" s="4"/>
      <c r="EQ547" s="4"/>
      <c r="ER547" s="4"/>
      <c r="ES547" s="4"/>
      <c r="ET547" s="4"/>
      <c r="EU547" s="4"/>
      <c r="EV547" s="4"/>
      <c r="EW547" s="4"/>
      <c r="EX547" s="4"/>
      <c r="EY547" s="4"/>
      <c r="EZ547" s="4"/>
      <c r="FA547" s="4"/>
      <c r="FB547" s="4"/>
      <c r="FC547" s="4"/>
      <c r="FD547" s="4"/>
      <c r="FE547" s="4"/>
      <c r="FF547" s="4"/>
      <c r="FG547" s="4"/>
      <c r="FH547" s="4"/>
      <c r="FI547" s="4"/>
      <c r="FJ547" s="4"/>
      <c r="FK547" s="4"/>
      <c r="FL547" s="4"/>
      <c r="FM547" s="4"/>
      <c r="FN547" s="4"/>
      <c r="FO547" s="4"/>
      <c r="FP547" s="4"/>
      <c r="FQ547" s="4"/>
      <c r="FR547" s="4"/>
      <c r="FS547" s="4"/>
      <c r="FT547" s="4"/>
      <c r="FU547" s="4"/>
      <c r="FV547" s="4"/>
      <c r="FW547" s="4"/>
      <c r="FX547" s="4"/>
      <c r="FY547" s="4"/>
      <c r="FZ547" s="4"/>
      <c r="GA547" s="4"/>
      <c r="GB547" s="4"/>
      <c r="GC547" s="4"/>
      <c r="GD547" s="4"/>
      <c r="GE547" s="4"/>
      <c r="GF547" s="4"/>
      <c r="GG547" s="4"/>
      <c r="GH547" s="4"/>
      <c r="GI547" s="4"/>
      <c r="GJ547" s="4"/>
      <c r="GK547" s="4"/>
      <c r="GL547" s="4"/>
      <c r="GM547" s="4"/>
      <c r="GN547" s="4"/>
      <c r="GO547" s="4"/>
      <c r="GP547" s="4"/>
      <c r="GQ547" s="4"/>
      <c r="GR547" s="4"/>
      <c r="GS547" s="4"/>
      <c r="GT547" s="4"/>
      <c r="GU547" s="4"/>
      <c r="GV547" s="4"/>
      <c r="GW547" s="4"/>
      <c r="GX547" s="4"/>
      <c r="GY547" s="4"/>
      <c r="GZ547" s="4"/>
      <c r="HA547" s="4"/>
      <c r="HB547" s="4"/>
      <c r="HC547" s="4"/>
      <c r="HD547" s="4"/>
      <c r="HE547" s="4"/>
      <c r="HF547" s="4"/>
      <c r="HG547" s="4"/>
      <c r="HH547" s="4"/>
      <c r="HI547" s="4"/>
      <c r="HJ547" s="4"/>
      <c r="HK547" s="4"/>
      <c r="HL547" s="4"/>
      <c r="HM547" s="4"/>
      <c r="HN547" s="4"/>
      <c r="HO547" s="4"/>
      <c r="HP547" s="4"/>
      <c r="HQ547" s="4"/>
      <c r="HR547" s="4"/>
      <c r="HS547" s="4"/>
      <c r="HT547" s="4"/>
      <c r="HU547" s="4"/>
      <c r="HV547" s="4"/>
      <c r="HW547" s="4"/>
      <c r="HX547" s="4"/>
      <c r="HY547" s="4"/>
      <c r="HZ547" s="4"/>
      <c r="IA547" s="4"/>
      <c r="IB547" s="4"/>
      <c r="IC547" s="4"/>
      <c r="ID547" s="4"/>
      <c r="IE547" s="4"/>
      <c r="IF547" s="4"/>
      <c r="IG547" s="4"/>
      <c r="IH547" s="4"/>
      <c r="II547" s="4"/>
      <c r="IJ547" s="4"/>
      <c r="IK547" s="4"/>
      <c r="IL547" s="4"/>
      <c r="IM547" s="4"/>
      <c r="IN547" s="4"/>
      <c r="IO547" s="4"/>
      <c r="IP547" s="4"/>
    </row>
    <row r="548" s="6" customFormat="1" ht="56.25" spans="1:14">
      <c r="A548" s="44">
        <f>SUM($C$21:C548)</f>
        <v>407</v>
      </c>
      <c r="B548" s="47" t="s">
        <v>1931</v>
      </c>
      <c r="C548" s="34">
        <v>1</v>
      </c>
      <c r="D548" s="46" t="s">
        <v>1932</v>
      </c>
      <c r="E548" s="46" t="s">
        <v>315</v>
      </c>
      <c r="F548" s="46" t="s">
        <v>316</v>
      </c>
      <c r="G548" s="45" t="s">
        <v>1933</v>
      </c>
      <c r="H548" s="44">
        <v>330000</v>
      </c>
      <c r="I548" s="44">
        <v>50000</v>
      </c>
      <c r="J548" s="44" t="s">
        <v>583</v>
      </c>
      <c r="K548" s="44" t="s">
        <v>1052</v>
      </c>
      <c r="L548" s="68" t="s">
        <v>1934</v>
      </c>
      <c r="M548" s="22"/>
      <c r="N548" s="4"/>
    </row>
    <row r="549" s="3" customFormat="1" ht="56.25" spans="1:250">
      <c r="A549" s="44">
        <f>SUM($C$21:C549)</f>
        <v>408</v>
      </c>
      <c r="B549" s="47" t="s">
        <v>1935</v>
      </c>
      <c r="C549" s="34">
        <v>1</v>
      </c>
      <c r="D549" s="46" t="s">
        <v>1936</v>
      </c>
      <c r="E549" s="46" t="s">
        <v>315</v>
      </c>
      <c r="F549" s="46" t="s">
        <v>316</v>
      </c>
      <c r="G549" s="45" t="s">
        <v>1937</v>
      </c>
      <c r="H549" s="44">
        <v>150000</v>
      </c>
      <c r="I549" s="44">
        <v>25000</v>
      </c>
      <c r="J549" s="44" t="s">
        <v>416</v>
      </c>
      <c r="K549" s="44" t="s">
        <v>1221</v>
      </c>
      <c r="L549" s="68" t="s">
        <v>1938</v>
      </c>
      <c r="M549" s="22"/>
      <c r="N549" s="6"/>
      <c r="O549" s="6"/>
      <c r="P549" s="4"/>
      <c r="Q549" s="4"/>
      <c r="R549" s="4"/>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c r="BP549" s="6"/>
      <c r="BQ549" s="6"/>
      <c r="BR549" s="6"/>
      <c r="BS549" s="6"/>
      <c r="BT549" s="6"/>
      <c r="BU549" s="6"/>
      <c r="BV549" s="6"/>
      <c r="BW549" s="6"/>
      <c r="BX549" s="6"/>
      <c r="BY549" s="6"/>
      <c r="BZ549" s="6"/>
      <c r="CA549" s="6"/>
      <c r="CB549" s="6"/>
      <c r="CC549" s="6"/>
      <c r="CD549" s="6"/>
      <c r="CE549" s="6"/>
      <c r="CF549" s="6"/>
      <c r="CG549" s="6"/>
      <c r="CH549" s="6"/>
      <c r="CI549" s="6"/>
      <c r="CJ549" s="6"/>
      <c r="CK549" s="6"/>
      <c r="CL549" s="6"/>
      <c r="CM549" s="6"/>
      <c r="CN549" s="6"/>
      <c r="CO549" s="6"/>
      <c r="CP549" s="6"/>
      <c r="CQ549" s="6"/>
      <c r="CR549" s="6"/>
      <c r="CS549" s="6"/>
      <c r="CT549" s="6"/>
      <c r="CU549" s="6"/>
      <c r="CV549" s="6"/>
      <c r="CW549" s="6"/>
      <c r="CX549" s="6"/>
      <c r="CY549" s="6"/>
      <c r="CZ549" s="6"/>
      <c r="DA549" s="6"/>
      <c r="DB549" s="6"/>
      <c r="DC549" s="6"/>
      <c r="DD549" s="6"/>
      <c r="DE549" s="6"/>
      <c r="DF549" s="6"/>
      <c r="DG549" s="6"/>
      <c r="DH549" s="6"/>
      <c r="DI549" s="6"/>
      <c r="DJ549" s="6"/>
      <c r="DK549" s="6"/>
      <c r="DL549" s="6"/>
      <c r="DM549" s="6"/>
      <c r="DN549" s="6"/>
      <c r="DO549" s="6"/>
      <c r="DP549" s="6"/>
      <c r="DQ549" s="6"/>
      <c r="DR549" s="6"/>
      <c r="DS549" s="6"/>
      <c r="DT549" s="6"/>
      <c r="DU549" s="6"/>
      <c r="DV549" s="6"/>
      <c r="DW549" s="6"/>
      <c r="DX549" s="6"/>
      <c r="DY549" s="6"/>
      <c r="DZ549" s="6"/>
      <c r="EA549" s="6"/>
      <c r="EB549" s="6"/>
      <c r="EC549" s="6"/>
      <c r="ED549" s="6"/>
      <c r="EE549" s="6"/>
      <c r="EF549" s="6"/>
      <c r="EG549" s="6"/>
      <c r="EH549" s="6"/>
      <c r="EI549" s="6"/>
      <c r="EJ549" s="6"/>
      <c r="EK549" s="6"/>
      <c r="EL549" s="6"/>
      <c r="EM549" s="6"/>
      <c r="EN549" s="6"/>
      <c r="EO549" s="6"/>
      <c r="EP549" s="6"/>
      <c r="EQ549" s="6"/>
      <c r="ER549" s="6"/>
      <c r="ES549" s="6"/>
      <c r="ET549" s="6"/>
      <c r="EU549" s="6"/>
      <c r="EV549" s="6"/>
      <c r="EW549" s="6"/>
      <c r="EX549" s="6"/>
      <c r="EY549" s="6"/>
      <c r="EZ549" s="6"/>
      <c r="FA549" s="6"/>
      <c r="FB549" s="6"/>
      <c r="FC549" s="6"/>
      <c r="FD549" s="6"/>
      <c r="FE549" s="6"/>
      <c r="FF549" s="6"/>
      <c r="FG549" s="6"/>
      <c r="FH549" s="6"/>
      <c r="FI549" s="6"/>
      <c r="FJ549" s="6"/>
      <c r="FK549" s="6"/>
      <c r="FL549" s="6"/>
      <c r="FM549" s="6"/>
      <c r="FN549" s="6"/>
      <c r="FO549" s="6"/>
      <c r="FP549" s="6"/>
      <c r="FQ549" s="6"/>
      <c r="FR549" s="6"/>
      <c r="FS549" s="6"/>
      <c r="FT549" s="6"/>
      <c r="FU549" s="6"/>
      <c r="FV549" s="6"/>
      <c r="FW549" s="6"/>
      <c r="FX549" s="6"/>
      <c r="FY549" s="6"/>
      <c r="FZ549" s="6"/>
      <c r="GA549" s="6"/>
      <c r="GB549" s="6"/>
      <c r="GC549" s="6"/>
      <c r="GD549" s="6"/>
      <c r="GE549" s="6"/>
      <c r="GF549" s="6"/>
      <c r="GG549" s="6"/>
      <c r="GH549" s="6"/>
      <c r="GI549" s="6"/>
      <c r="GJ549" s="6"/>
      <c r="GK549" s="6"/>
      <c r="GL549" s="6"/>
      <c r="GM549" s="6"/>
      <c r="GN549" s="6"/>
      <c r="GO549" s="6"/>
      <c r="GP549" s="6"/>
      <c r="GQ549" s="6"/>
      <c r="GR549" s="6"/>
      <c r="GS549" s="6"/>
      <c r="GT549" s="6"/>
      <c r="GU549" s="6"/>
      <c r="GV549" s="6"/>
      <c r="GW549" s="6"/>
      <c r="GX549" s="6"/>
      <c r="GY549" s="6"/>
      <c r="GZ549" s="6"/>
      <c r="HA549" s="6"/>
      <c r="HB549" s="6"/>
      <c r="HC549" s="6"/>
      <c r="HD549" s="6"/>
      <c r="HE549" s="6"/>
      <c r="HF549" s="6"/>
      <c r="HG549" s="6"/>
      <c r="HH549" s="6"/>
      <c r="HI549" s="6"/>
      <c r="HJ549" s="6"/>
      <c r="HK549" s="6"/>
      <c r="HL549" s="6"/>
      <c r="HM549" s="6"/>
      <c r="HN549" s="6"/>
      <c r="HO549" s="6"/>
      <c r="HP549" s="6"/>
      <c r="HQ549" s="6"/>
      <c r="HR549" s="6"/>
      <c r="HS549" s="6"/>
      <c r="HT549" s="6"/>
      <c r="HU549" s="6"/>
      <c r="HV549" s="6"/>
      <c r="HW549" s="6"/>
      <c r="HX549" s="6"/>
      <c r="HY549" s="6"/>
      <c r="HZ549" s="6"/>
      <c r="IA549" s="6"/>
      <c r="IB549" s="6"/>
      <c r="IC549" s="6"/>
      <c r="ID549" s="6"/>
      <c r="IE549" s="6"/>
      <c r="IF549" s="6"/>
      <c r="IG549" s="6"/>
      <c r="IH549" s="6"/>
      <c r="II549" s="6"/>
      <c r="IJ549" s="6"/>
      <c r="IK549" s="6"/>
      <c r="IL549" s="6"/>
      <c r="IM549" s="6"/>
      <c r="IN549" s="6"/>
      <c r="IO549" s="6"/>
      <c r="IP549" s="6"/>
    </row>
    <row r="550" s="6" customFormat="1" ht="56.25" spans="1:13">
      <c r="A550" s="44">
        <f>SUM($C$21:C550)</f>
        <v>409</v>
      </c>
      <c r="B550" s="177" t="s">
        <v>1939</v>
      </c>
      <c r="C550" s="34">
        <v>1</v>
      </c>
      <c r="D550" s="178" t="s">
        <v>623</v>
      </c>
      <c r="E550" s="178" t="s">
        <v>315</v>
      </c>
      <c r="F550" s="178" t="s">
        <v>316</v>
      </c>
      <c r="G550" s="177" t="s">
        <v>1940</v>
      </c>
      <c r="H550" s="178">
        <v>99761</v>
      </c>
      <c r="I550" s="178">
        <v>20000</v>
      </c>
      <c r="J550" s="178" t="s">
        <v>1941</v>
      </c>
      <c r="K550" s="178" t="s">
        <v>319</v>
      </c>
      <c r="L550" s="68" t="s">
        <v>1942</v>
      </c>
      <c r="M550" s="116"/>
    </row>
    <row r="551" s="6" customFormat="1" spans="1:13">
      <c r="A551" s="179"/>
      <c r="B551" s="180"/>
      <c r="C551" s="181"/>
      <c r="D551" s="182"/>
      <c r="E551" s="182"/>
      <c r="F551" s="182"/>
      <c r="G551" s="180"/>
      <c r="H551" s="182"/>
      <c r="I551" s="182"/>
      <c r="J551" s="182"/>
      <c r="K551" s="182"/>
      <c r="L551" s="100"/>
      <c r="M551" s="116"/>
    </row>
    <row r="552" s="5" customFormat="1" spans="1:250">
      <c r="A552" s="179"/>
      <c r="B552" s="183"/>
      <c r="C552" s="181"/>
      <c r="D552" s="184"/>
      <c r="E552" s="184"/>
      <c r="F552" s="184"/>
      <c r="G552" s="185"/>
      <c r="H552" s="179"/>
      <c r="I552" s="179"/>
      <c r="J552" s="179"/>
      <c r="K552" s="179"/>
      <c r="L552" s="100"/>
      <c r="M552" s="22"/>
      <c r="N552" s="6"/>
      <c r="O552" s="6"/>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c r="CE552" s="4"/>
      <c r="CF552" s="4"/>
      <c r="CG552" s="4"/>
      <c r="CH552" s="4"/>
      <c r="CI552" s="4"/>
      <c r="CJ552" s="4"/>
      <c r="CK552" s="4"/>
      <c r="CL552" s="4"/>
      <c r="CM552" s="4"/>
      <c r="CN552" s="4"/>
      <c r="CO552" s="4"/>
      <c r="CP552" s="4"/>
      <c r="CQ552" s="4"/>
      <c r="CR552" s="4"/>
      <c r="CS552" s="4"/>
      <c r="CT552" s="4"/>
      <c r="CU552" s="4"/>
      <c r="CV552" s="4"/>
      <c r="CW552" s="4"/>
      <c r="CX552" s="4"/>
      <c r="CY552" s="4"/>
      <c r="CZ552" s="4"/>
      <c r="DA552" s="4"/>
      <c r="DB552" s="4"/>
      <c r="DC552" s="4"/>
      <c r="DD552" s="4"/>
      <c r="DE552" s="4"/>
      <c r="DF552" s="4"/>
      <c r="DG552" s="4"/>
      <c r="DH552" s="4"/>
      <c r="DI552" s="4"/>
      <c r="DJ552" s="4"/>
      <c r="DK552" s="4"/>
      <c r="DL552" s="4"/>
      <c r="DM552" s="4"/>
      <c r="DN552" s="4"/>
      <c r="DO552" s="4"/>
      <c r="DP552" s="4"/>
      <c r="DQ552" s="4"/>
      <c r="DR552" s="4"/>
      <c r="DS552" s="4"/>
      <c r="DT552" s="4"/>
      <c r="DU552" s="4"/>
      <c r="DV552" s="4"/>
      <c r="DW552" s="4"/>
      <c r="DX552" s="4"/>
      <c r="DY552" s="4"/>
      <c r="DZ552" s="4"/>
      <c r="EA552" s="4"/>
      <c r="EB552" s="4"/>
      <c r="EC552" s="4"/>
      <c r="ED552" s="4"/>
      <c r="EE552" s="4"/>
      <c r="EF552" s="4"/>
      <c r="EG552" s="4"/>
      <c r="EH552" s="4"/>
      <c r="EI552" s="4"/>
      <c r="EJ552" s="4"/>
      <c r="EK552" s="4"/>
      <c r="EL552" s="4"/>
      <c r="EM552" s="4"/>
      <c r="EN552" s="4"/>
      <c r="EO552" s="4"/>
      <c r="EP552" s="4"/>
      <c r="EQ552" s="4"/>
      <c r="ER552" s="4"/>
      <c r="ES552" s="4"/>
      <c r="ET552" s="4"/>
      <c r="EU552" s="4"/>
      <c r="EV552" s="4"/>
      <c r="EW552" s="4"/>
      <c r="EX552" s="4"/>
      <c r="EY552" s="4"/>
      <c r="EZ552" s="4"/>
      <c r="FA552" s="4"/>
      <c r="FB552" s="4"/>
      <c r="FC552" s="4"/>
      <c r="FD552" s="4"/>
      <c r="FE552" s="4"/>
      <c r="FF552" s="4"/>
      <c r="FG552" s="4"/>
      <c r="FH552" s="4"/>
      <c r="FI552" s="4"/>
      <c r="FJ552" s="4"/>
      <c r="FK552" s="4"/>
      <c r="FL552" s="4"/>
      <c r="FM552" s="4"/>
      <c r="FN552" s="4"/>
      <c r="FO552" s="4"/>
      <c r="FP552" s="4"/>
      <c r="FQ552" s="4"/>
      <c r="FR552" s="4"/>
      <c r="FS552" s="4"/>
      <c r="FT552" s="4"/>
      <c r="FU552" s="4"/>
      <c r="FV552" s="4"/>
      <c r="FW552" s="4"/>
      <c r="FX552" s="4"/>
      <c r="FY552" s="4"/>
      <c r="FZ552" s="4"/>
      <c r="GA552" s="4"/>
      <c r="GB552" s="4"/>
      <c r="GC552" s="4"/>
      <c r="GD552" s="4"/>
      <c r="GE552" s="4"/>
      <c r="GF552" s="4"/>
      <c r="GG552" s="4"/>
      <c r="GH552" s="4"/>
      <c r="GI552" s="4"/>
      <c r="GJ552" s="4"/>
      <c r="GK552" s="4"/>
      <c r="GL552" s="4"/>
      <c r="GM552" s="4"/>
      <c r="GN552" s="4"/>
      <c r="GO552" s="4"/>
      <c r="GP552" s="4"/>
      <c r="GQ552" s="4"/>
      <c r="GR552" s="4"/>
      <c r="GS552" s="4"/>
      <c r="GT552" s="4"/>
      <c r="GU552" s="4"/>
      <c r="GV552" s="4"/>
      <c r="GW552" s="4"/>
      <c r="GX552" s="4"/>
      <c r="GY552" s="4"/>
      <c r="GZ552" s="4"/>
      <c r="HA552" s="4"/>
      <c r="HB552" s="4"/>
      <c r="HC552" s="4"/>
      <c r="HD552" s="4"/>
      <c r="HE552" s="4"/>
      <c r="HF552" s="4"/>
      <c r="HG552" s="4"/>
      <c r="HH552" s="4"/>
      <c r="HI552" s="4"/>
      <c r="HJ552" s="4"/>
      <c r="HK552" s="4"/>
      <c r="HL552" s="4"/>
      <c r="HM552" s="4"/>
      <c r="HN552" s="4"/>
      <c r="HO552" s="4"/>
      <c r="HP552" s="4"/>
      <c r="HQ552" s="4"/>
      <c r="HR552" s="4"/>
      <c r="HS552" s="4"/>
      <c r="HT552" s="4"/>
      <c r="HU552" s="4"/>
      <c r="HV552" s="4"/>
      <c r="HW552" s="4"/>
      <c r="HX552" s="4"/>
      <c r="HY552" s="4"/>
      <c r="HZ552" s="4"/>
      <c r="IA552" s="4"/>
      <c r="IB552" s="4"/>
      <c r="IC552" s="4"/>
      <c r="ID552" s="4"/>
      <c r="IE552" s="4"/>
      <c r="IF552" s="4"/>
      <c r="IG552" s="4"/>
      <c r="IH552" s="4"/>
      <c r="II552" s="4"/>
      <c r="IJ552" s="4"/>
      <c r="IK552" s="4"/>
      <c r="IL552" s="4"/>
      <c r="IM552" s="4"/>
      <c r="IN552" s="4"/>
      <c r="IO552" s="4"/>
      <c r="IP552" s="4"/>
    </row>
    <row r="553" s="14" customFormat="1" spans="1:250">
      <c r="A553" s="16"/>
      <c r="B553" s="17"/>
      <c r="C553" s="18"/>
      <c r="D553" s="16"/>
      <c r="E553" s="16"/>
      <c r="F553" s="16"/>
      <c r="G553" s="19"/>
      <c r="H553" s="20"/>
      <c r="I553" s="20"/>
      <c r="J553" s="16"/>
      <c r="K553" s="16"/>
      <c r="L553" s="21"/>
      <c r="M553" s="22"/>
      <c r="N553" s="10"/>
      <c r="O553" s="10"/>
      <c r="P553" s="10"/>
      <c r="Q553" s="10"/>
      <c r="R553" s="10"/>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c r="DZ553" s="2"/>
      <c r="EA553" s="2"/>
      <c r="EB553" s="2"/>
      <c r="EC553" s="2"/>
      <c r="ED553" s="2"/>
      <c r="EE553" s="2"/>
      <c r="EF553" s="2"/>
      <c r="EG553" s="2"/>
      <c r="EH553" s="2"/>
      <c r="EI553" s="2"/>
      <c r="EJ553" s="2"/>
      <c r="EK553" s="2"/>
      <c r="EL553" s="2"/>
      <c r="EM553" s="2"/>
      <c r="EN553" s="2"/>
      <c r="EO553" s="2"/>
      <c r="EP553" s="2"/>
      <c r="EQ553" s="2"/>
      <c r="ER553" s="2"/>
      <c r="ES553" s="2"/>
      <c r="ET553" s="2"/>
      <c r="EU553" s="2"/>
      <c r="EV553" s="2"/>
      <c r="EW553" s="2"/>
      <c r="EX553" s="2"/>
      <c r="EY553" s="2"/>
      <c r="EZ553" s="2"/>
      <c r="FA553" s="2"/>
      <c r="FB553" s="2"/>
      <c r="FC553" s="2"/>
      <c r="FD553" s="2"/>
      <c r="FE553" s="2"/>
      <c r="FF553" s="2"/>
      <c r="FG553" s="2"/>
      <c r="FH553" s="2"/>
      <c r="FI553" s="2"/>
      <c r="FJ553" s="2"/>
      <c r="FK553" s="2"/>
      <c r="FL553" s="2"/>
      <c r="FM553" s="2"/>
      <c r="FN553" s="2"/>
      <c r="FO553" s="2"/>
      <c r="FP553" s="2"/>
      <c r="FQ553" s="2"/>
      <c r="FR553" s="2"/>
      <c r="FS553" s="2"/>
      <c r="FT553" s="2"/>
      <c r="FU553" s="2"/>
      <c r="FV553" s="2"/>
      <c r="FW553" s="2"/>
      <c r="FX553" s="2"/>
      <c r="FY553" s="2"/>
      <c r="FZ553" s="2"/>
      <c r="GA553" s="2"/>
      <c r="GB553" s="2"/>
      <c r="GC553" s="2"/>
      <c r="GD553" s="2"/>
      <c r="GE553" s="2"/>
      <c r="GF553" s="2"/>
      <c r="GG553" s="2"/>
      <c r="GH553" s="2"/>
      <c r="GI553" s="2"/>
      <c r="GJ553" s="2"/>
      <c r="GK553" s="2"/>
      <c r="GL553" s="2"/>
      <c r="GM553" s="2"/>
      <c r="GN553" s="2"/>
      <c r="GO553" s="2"/>
      <c r="GP553" s="2"/>
      <c r="GQ553" s="2"/>
      <c r="GR553" s="2"/>
      <c r="GS553" s="2"/>
      <c r="GT553" s="2"/>
      <c r="GU553" s="2"/>
      <c r="GV553" s="2"/>
      <c r="GW553" s="2"/>
      <c r="GX553" s="2"/>
      <c r="GY553" s="2"/>
      <c r="GZ553" s="2"/>
      <c r="HA553" s="2"/>
      <c r="HB553" s="2"/>
      <c r="HC553" s="2"/>
      <c r="HD553" s="2"/>
      <c r="HE553" s="2"/>
      <c r="HF553" s="2"/>
      <c r="HG553" s="2"/>
      <c r="HH553" s="2"/>
      <c r="HI553" s="2"/>
      <c r="HJ553" s="2"/>
      <c r="HK553" s="2"/>
      <c r="HL553" s="2"/>
      <c r="HM553" s="2"/>
      <c r="HN553" s="2"/>
      <c r="HO553" s="2"/>
      <c r="HP553" s="2"/>
      <c r="HQ553" s="2"/>
      <c r="HR553" s="2"/>
      <c r="HS553" s="2"/>
      <c r="HT553" s="2"/>
      <c r="HU553" s="2"/>
      <c r="HV553" s="2"/>
      <c r="HW553" s="2"/>
      <c r="HX553" s="2"/>
      <c r="HY553" s="2"/>
      <c r="HZ553" s="2"/>
      <c r="IA553" s="2"/>
      <c r="IB553" s="2"/>
      <c r="IC553" s="2"/>
      <c r="ID553" s="2"/>
      <c r="IE553" s="2"/>
      <c r="IF553" s="2"/>
      <c r="IG553" s="2"/>
      <c r="IH553" s="2"/>
      <c r="II553" s="2"/>
      <c r="IJ553" s="2"/>
      <c r="IK553" s="2"/>
      <c r="IL553" s="2"/>
      <c r="IM553" s="2"/>
      <c r="IN553" s="2"/>
      <c r="IO553" s="2"/>
      <c r="IP553" s="2"/>
    </row>
    <row r="554" s="10" customFormat="1" spans="1:13">
      <c r="A554" s="16"/>
      <c r="B554" s="17"/>
      <c r="C554" s="18"/>
      <c r="D554" s="16"/>
      <c r="E554" s="16"/>
      <c r="F554" s="16"/>
      <c r="G554" s="19"/>
      <c r="H554" s="20"/>
      <c r="I554" s="20"/>
      <c r="J554" s="16"/>
      <c r="K554" s="16"/>
      <c r="L554" s="21"/>
      <c r="M554" s="22"/>
    </row>
    <row r="555" s="10" customFormat="1" spans="1:14">
      <c r="A555" s="16"/>
      <c r="B555" s="17"/>
      <c r="C555" s="18"/>
      <c r="D555" s="16"/>
      <c r="E555" s="16"/>
      <c r="F555" s="16"/>
      <c r="G555" s="19"/>
      <c r="H555" s="20"/>
      <c r="I555" s="20"/>
      <c r="J555" s="16"/>
      <c r="K555" s="16"/>
      <c r="L555" s="21"/>
      <c r="M555" s="22"/>
      <c r="N555" s="2"/>
    </row>
    <row r="556" s="10" customFormat="1" spans="1:15">
      <c r="A556" s="16"/>
      <c r="B556" s="17"/>
      <c r="C556" s="18"/>
      <c r="D556" s="16"/>
      <c r="E556" s="16"/>
      <c r="F556" s="16"/>
      <c r="G556" s="19"/>
      <c r="H556" s="20"/>
      <c r="I556" s="20"/>
      <c r="J556" s="16"/>
      <c r="K556" s="16"/>
      <c r="L556" s="21"/>
      <c r="M556" s="22"/>
      <c r="O556" s="2"/>
    </row>
    <row r="557" s="15" customFormat="1" spans="1:250">
      <c r="A557" s="16"/>
      <c r="B557" s="17"/>
      <c r="C557" s="18"/>
      <c r="D557" s="16"/>
      <c r="E557" s="16"/>
      <c r="F557" s="16"/>
      <c r="G557" s="19"/>
      <c r="H557" s="20"/>
      <c r="I557" s="20"/>
      <c r="J557" s="16"/>
      <c r="K557" s="16"/>
      <c r="L557" s="21"/>
      <c r="M557" s="22"/>
      <c r="N557" s="2"/>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c r="AR557" s="10"/>
      <c r="AS557" s="10"/>
      <c r="AT557" s="10"/>
      <c r="AU557" s="10"/>
      <c r="AV557" s="10"/>
      <c r="AW557" s="10"/>
      <c r="AX557" s="10"/>
      <c r="AY557" s="10"/>
      <c r="AZ557" s="10"/>
      <c r="BA557" s="10"/>
      <c r="BB557" s="10"/>
      <c r="BC557" s="10"/>
      <c r="BD557" s="10"/>
      <c r="BE557" s="10"/>
      <c r="BF557" s="10"/>
      <c r="BG557" s="10"/>
      <c r="BH557" s="10"/>
      <c r="BI557" s="10"/>
      <c r="BJ557" s="10"/>
      <c r="BK557" s="10"/>
      <c r="BL557" s="10"/>
      <c r="BM557" s="10"/>
      <c r="BN557" s="10"/>
      <c r="BO557" s="10"/>
      <c r="BP557" s="10"/>
      <c r="BQ557" s="10"/>
      <c r="BR557" s="10"/>
      <c r="BS557" s="10"/>
      <c r="BT557" s="10"/>
      <c r="BU557" s="10"/>
      <c r="BV557" s="10"/>
      <c r="BW557" s="10"/>
      <c r="BX557" s="10"/>
      <c r="BY557" s="10"/>
      <c r="BZ557" s="10"/>
      <c r="CA557" s="10"/>
      <c r="CB557" s="10"/>
      <c r="CC557" s="10"/>
      <c r="CD557" s="10"/>
      <c r="CE557" s="10"/>
      <c r="CF557" s="10"/>
      <c r="CG557" s="10"/>
      <c r="CH557" s="10"/>
      <c r="CI557" s="10"/>
      <c r="CJ557" s="10"/>
      <c r="CK557" s="10"/>
      <c r="CL557" s="10"/>
      <c r="CM557" s="10"/>
      <c r="CN557" s="10"/>
      <c r="CO557" s="10"/>
      <c r="CP557" s="10"/>
      <c r="CQ557" s="10"/>
      <c r="CR557" s="10"/>
      <c r="CS557" s="10"/>
      <c r="CT557" s="10"/>
      <c r="CU557" s="10"/>
      <c r="CV557" s="10"/>
      <c r="CW557" s="10"/>
      <c r="CX557" s="10"/>
      <c r="CY557" s="10"/>
      <c r="CZ557" s="10"/>
      <c r="DA557" s="10"/>
      <c r="DB557" s="10"/>
      <c r="DC557" s="10"/>
      <c r="DD557" s="10"/>
      <c r="DE557" s="10"/>
      <c r="DF557" s="10"/>
      <c r="DG557" s="10"/>
      <c r="DH557" s="10"/>
      <c r="DI557" s="10"/>
      <c r="DJ557" s="10"/>
      <c r="DK557" s="10"/>
      <c r="DL557" s="10"/>
      <c r="DM557" s="10"/>
      <c r="DN557" s="10"/>
      <c r="DO557" s="10"/>
      <c r="DP557" s="10"/>
      <c r="DQ557" s="10"/>
      <c r="DR557" s="10"/>
      <c r="DS557" s="10"/>
      <c r="DT557" s="10"/>
      <c r="DU557" s="10"/>
      <c r="DV557" s="10"/>
      <c r="DW557" s="10"/>
      <c r="DX557" s="10"/>
      <c r="DY557" s="10"/>
      <c r="DZ557" s="10"/>
      <c r="EA557" s="10"/>
      <c r="EB557" s="10"/>
      <c r="EC557" s="10"/>
      <c r="ED557" s="10"/>
      <c r="EE557" s="10"/>
      <c r="EF557" s="10"/>
      <c r="EG557" s="10"/>
      <c r="EH557" s="10"/>
      <c r="EI557" s="10"/>
      <c r="EJ557" s="10"/>
      <c r="EK557" s="10"/>
      <c r="EL557" s="10"/>
      <c r="EM557" s="10"/>
      <c r="EN557" s="10"/>
      <c r="EO557" s="10"/>
      <c r="EP557" s="10"/>
      <c r="EQ557" s="10"/>
      <c r="ER557" s="10"/>
      <c r="ES557" s="10"/>
      <c r="ET557" s="10"/>
      <c r="EU557" s="10"/>
      <c r="EV557" s="10"/>
      <c r="EW557" s="10"/>
      <c r="EX557" s="10"/>
      <c r="EY557" s="10"/>
      <c r="EZ557" s="10"/>
      <c r="FA557" s="10"/>
      <c r="FB557" s="10"/>
      <c r="FC557" s="10"/>
      <c r="FD557" s="10"/>
      <c r="FE557" s="10"/>
      <c r="FF557" s="10"/>
      <c r="FG557" s="10"/>
      <c r="FH557" s="10"/>
      <c r="FI557" s="10"/>
      <c r="FJ557" s="10"/>
      <c r="FK557" s="10"/>
      <c r="FL557" s="10"/>
      <c r="FM557" s="10"/>
      <c r="FN557" s="10"/>
      <c r="FO557" s="10"/>
      <c r="FP557" s="10"/>
      <c r="FQ557" s="10"/>
      <c r="FR557" s="10"/>
      <c r="FS557" s="10"/>
      <c r="FT557" s="10"/>
      <c r="FU557" s="10"/>
      <c r="FV557" s="10"/>
      <c r="FW557" s="10"/>
      <c r="FX557" s="10"/>
      <c r="FY557" s="10"/>
      <c r="FZ557" s="10"/>
      <c r="GA557" s="10"/>
      <c r="GB557" s="10"/>
      <c r="GC557" s="10"/>
      <c r="GD557" s="10"/>
      <c r="GE557" s="10"/>
      <c r="GF557" s="10"/>
      <c r="GG557" s="10"/>
      <c r="GH557" s="10"/>
      <c r="GI557" s="10"/>
      <c r="GJ557" s="10"/>
      <c r="GK557" s="10"/>
      <c r="GL557" s="10"/>
      <c r="GM557" s="10"/>
      <c r="GN557" s="10"/>
      <c r="GO557" s="10"/>
      <c r="GP557" s="10"/>
      <c r="GQ557" s="10"/>
      <c r="GR557" s="10"/>
      <c r="GS557" s="10"/>
      <c r="GT557" s="10"/>
      <c r="GU557" s="10"/>
      <c r="GV557" s="10"/>
      <c r="GW557" s="10"/>
      <c r="GX557" s="10"/>
      <c r="GY557" s="10"/>
      <c r="GZ557" s="10"/>
      <c r="HA557" s="10"/>
      <c r="HB557" s="10"/>
      <c r="HC557" s="10"/>
      <c r="HD557" s="10"/>
      <c r="HE557" s="10"/>
      <c r="HF557" s="10"/>
      <c r="HG557" s="10"/>
      <c r="HH557" s="10"/>
      <c r="HI557" s="10"/>
      <c r="HJ557" s="10"/>
      <c r="HK557" s="10"/>
      <c r="HL557" s="10"/>
      <c r="HM557" s="10"/>
      <c r="HN557" s="10"/>
      <c r="HO557" s="10"/>
      <c r="HP557" s="10"/>
      <c r="HQ557" s="10"/>
      <c r="HR557" s="10"/>
      <c r="HS557" s="10"/>
      <c r="HT557" s="10"/>
      <c r="HU557" s="10"/>
      <c r="HV557" s="10"/>
      <c r="HW557" s="10"/>
      <c r="HX557" s="10"/>
      <c r="HY557" s="10"/>
      <c r="HZ557" s="10"/>
      <c r="IA557" s="10"/>
      <c r="IB557" s="10"/>
      <c r="IC557" s="10"/>
      <c r="ID557" s="10"/>
      <c r="IE557" s="10"/>
      <c r="IF557" s="10"/>
      <c r="IG557" s="10"/>
      <c r="IH557" s="10"/>
      <c r="II557" s="10"/>
      <c r="IJ557" s="10"/>
      <c r="IK557" s="10"/>
      <c r="IL557" s="10"/>
      <c r="IM557" s="10"/>
      <c r="IN557" s="10"/>
      <c r="IO557" s="10"/>
      <c r="IP557" s="10"/>
    </row>
    <row r="558" spans="14:250">
      <c r="N558" s="2"/>
      <c r="O558" s="2"/>
      <c r="P558" s="2"/>
      <c r="Q558" s="2"/>
      <c r="R558" s="2"/>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c r="AR558" s="10"/>
      <c r="AS558" s="10"/>
      <c r="AT558" s="10"/>
      <c r="AU558" s="10"/>
      <c r="AV558" s="10"/>
      <c r="AW558" s="10"/>
      <c r="AX558" s="10"/>
      <c r="AY558" s="10"/>
      <c r="AZ558" s="10"/>
      <c r="BA558" s="10"/>
      <c r="BB558" s="10"/>
      <c r="BC558" s="10"/>
      <c r="BD558" s="10"/>
      <c r="BE558" s="10"/>
      <c r="BF558" s="10"/>
      <c r="BG558" s="10"/>
      <c r="BH558" s="10"/>
      <c r="BI558" s="10"/>
      <c r="BJ558" s="10"/>
      <c r="BK558" s="10"/>
      <c r="BL558" s="10"/>
      <c r="BM558" s="10"/>
      <c r="BN558" s="10"/>
      <c r="BO558" s="10"/>
      <c r="BP558" s="10"/>
      <c r="BQ558" s="10"/>
      <c r="BR558" s="10"/>
      <c r="BS558" s="10"/>
      <c r="BT558" s="10"/>
      <c r="BU558" s="10"/>
      <c r="BV558" s="10"/>
      <c r="BW558" s="10"/>
      <c r="BX558" s="10"/>
      <c r="BY558" s="10"/>
      <c r="BZ558" s="10"/>
      <c r="CA558" s="10"/>
      <c r="CB558" s="10"/>
      <c r="CC558" s="10"/>
      <c r="CD558" s="10"/>
      <c r="CE558" s="10"/>
      <c r="CF558" s="10"/>
      <c r="CG558" s="10"/>
      <c r="CH558" s="10"/>
      <c r="CI558" s="10"/>
      <c r="CJ558" s="10"/>
      <c r="CK558" s="10"/>
      <c r="CL558" s="10"/>
      <c r="CM558" s="10"/>
      <c r="CN558" s="10"/>
      <c r="CO558" s="10"/>
      <c r="CP558" s="10"/>
      <c r="CQ558" s="10"/>
      <c r="CR558" s="10"/>
      <c r="CS558" s="10"/>
      <c r="CT558" s="10"/>
      <c r="CU558" s="10"/>
      <c r="CV558" s="10"/>
      <c r="CW558" s="10"/>
      <c r="CX558" s="10"/>
      <c r="CY558" s="10"/>
      <c r="CZ558" s="10"/>
      <c r="DA558" s="10"/>
      <c r="DB558" s="10"/>
      <c r="DC558" s="10"/>
      <c r="DD558" s="10"/>
      <c r="DE558" s="10"/>
      <c r="DF558" s="10"/>
      <c r="DG558" s="10"/>
      <c r="DH558" s="10"/>
      <c r="DI558" s="10"/>
      <c r="DJ558" s="10"/>
      <c r="DK558" s="10"/>
      <c r="DL558" s="10"/>
      <c r="DM558" s="10"/>
      <c r="DN558" s="10"/>
      <c r="DO558" s="10"/>
      <c r="DP558" s="10"/>
      <c r="DQ558" s="10"/>
      <c r="DR558" s="10"/>
      <c r="DS558" s="10"/>
      <c r="DT558" s="10"/>
      <c r="DU558" s="10"/>
      <c r="DV558" s="10"/>
      <c r="DW558" s="10"/>
      <c r="DX558" s="10"/>
      <c r="DY558" s="10"/>
      <c r="DZ558" s="10"/>
      <c r="EA558" s="10"/>
      <c r="EB558" s="10"/>
      <c r="EC558" s="10"/>
      <c r="ED558" s="10"/>
      <c r="EE558" s="10"/>
      <c r="EF558" s="10"/>
      <c r="EG558" s="10"/>
      <c r="EH558" s="10"/>
      <c r="EI558" s="10"/>
      <c r="EJ558" s="10"/>
      <c r="EK558" s="10"/>
      <c r="EL558" s="10"/>
      <c r="EM558" s="10"/>
      <c r="EN558" s="10"/>
      <c r="EO558" s="10"/>
      <c r="EP558" s="10"/>
      <c r="EQ558" s="10"/>
      <c r="ER558" s="10"/>
      <c r="ES558" s="10"/>
      <c r="ET558" s="10"/>
      <c r="EU558" s="10"/>
      <c r="EV558" s="10"/>
      <c r="EW558" s="10"/>
      <c r="EX558" s="10"/>
      <c r="EY558" s="10"/>
      <c r="EZ558" s="10"/>
      <c r="FA558" s="10"/>
      <c r="FB558" s="10"/>
      <c r="FC558" s="10"/>
      <c r="FD558" s="10"/>
      <c r="FE558" s="10"/>
      <c r="FF558" s="10"/>
      <c r="FG558" s="10"/>
      <c r="FH558" s="10"/>
      <c r="FI558" s="10"/>
      <c r="FJ558" s="10"/>
      <c r="FK558" s="10"/>
      <c r="FL558" s="10"/>
      <c r="FM558" s="10"/>
      <c r="FN558" s="10"/>
      <c r="FO558" s="10"/>
      <c r="FP558" s="10"/>
      <c r="FQ558" s="10"/>
      <c r="FR558" s="10"/>
      <c r="FS558" s="10"/>
      <c r="FT558" s="10"/>
      <c r="FU558" s="10"/>
      <c r="FV558" s="10"/>
      <c r="FW558" s="10"/>
      <c r="FX558" s="10"/>
      <c r="FY558" s="10"/>
      <c r="FZ558" s="10"/>
      <c r="GA558" s="10"/>
      <c r="GB558" s="10"/>
      <c r="GC558" s="10"/>
      <c r="GD558" s="10"/>
      <c r="GE558" s="10"/>
      <c r="GF558" s="10"/>
      <c r="GG558" s="10"/>
      <c r="GH558" s="10"/>
      <c r="GI558" s="10"/>
      <c r="GJ558" s="10"/>
      <c r="GK558" s="10"/>
      <c r="GL558" s="10"/>
      <c r="GM558" s="10"/>
      <c r="GN558" s="10"/>
      <c r="GO558" s="10"/>
      <c r="GP558" s="10"/>
      <c r="GQ558" s="10"/>
      <c r="GR558" s="10"/>
      <c r="GS558" s="10"/>
      <c r="GT558" s="10"/>
      <c r="GU558" s="10"/>
      <c r="GV558" s="10"/>
      <c r="GW558" s="10"/>
      <c r="GX558" s="10"/>
      <c r="GY558" s="10"/>
      <c r="GZ558" s="10"/>
      <c r="HA558" s="10"/>
      <c r="HB558" s="10"/>
      <c r="HC558" s="10"/>
      <c r="HD558" s="10"/>
      <c r="HE558" s="10"/>
      <c r="HF558" s="10"/>
      <c r="HG558" s="10"/>
      <c r="HH558" s="10"/>
      <c r="HI558" s="10"/>
      <c r="HJ558" s="10"/>
      <c r="HK558" s="10"/>
      <c r="HL558" s="10"/>
      <c r="HM558" s="10"/>
      <c r="HN558" s="10"/>
      <c r="HO558" s="10"/>
      <c r="HP558" s="10"/>
      <c r="HQ558" s="10"/>
      <c r="HR558" s="10"/>
      <c r="HS558" s="10"/>
      <c r="HT558" s="10"/>
      <c r="HU558" s="10"/>
      <c r="HV558" s="10"/>
      <c r="HW558" s="10"/>
      <c r="HX558" s="10"/>
      <c r="HY558" s="10"/>
      <c r="HZ558" s="10"/>
      <c r="IA558" s="10"/>
      <c r="IB558" s="10"/>
      <c r="IC558" s="10"/>
      <c r="ID558" s="10"/>
      <c r="IE558" s="10"/>
      <c r="IF558" s="10"/>
      <c r="IG558" s="10"/>
      <c r="IH558" s="10"/>
      <c r="II558" s="10"/>
      <c r="IJ558" s="10"/>
      <c r="IK558" s="10"/>
      <c r="IL558" s="10"/>
      <c r="IM558" s="10"/>
      <c r="IN558" s="10"/>
      <c r="IO558" s="10"/>
      <c r="IP558" s="10"/>
    </row>
    <row r="559" s="2" customFormat="1" spans="1:18">
      <c r="A559" s="16"/>
      <c r="B559" s="17"/>
      <c r="C559" s="18"/>
      <c r="D559" s="16"/>
      <c r="E559" s="16"/>
      <c r="F559" s="16"/>
      <c r="G559" s="19"/>
      <c r="H559" s="20"/>
      <c r="I559" s="20"/>
      <c r="J559" s="16"/>
      <c r="K559" s="16"/>
      <c r="L559" s="21"/>
      <c r="M559" s="22"/>
      <c r="P559" s="10"/>
      <c r="Q559" s="10"/>
      <c r="R559" s="10"/>
    </row>
    <row r="560" spans="14:250">
      <c r="N560" s="2"/>
      <c r="O560" s="2"/>
      <c r="P560" s="2"/>
      <c r="Q560" s="2"/>
      <c r="R560" s="2"/>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c r="AR560" s="10"/>
      <c r="AS560" s="10"/>
      <c r="AT560" s="10"/>
      <c r="AU560" s="10"/>
      <c r="AV560" s="10"/>
      <c r="AW560" s="10"/>
      <c r="AX560" s="10"/>
      <c r="AY560" s="10"/>
      <c r="AZ560" s="10"/>
      <c r="BA560" s="10"/>
      <c r="BB560" s="10"/>
      <c r="BC560" s="10"/>
      <c r="BD560" s="10"/>
      <c r="BE560" s="10"/>
      <c r="BF560" s="10"/>
      <c r="BG560" s="10"/>
      <c r="BH560" s="10"/>
      <c r="BI560" s="10"/>
      <c r="BJ560" s="10"/>
      <c r="BK560" s="10"/>
      <c r="BL560" s="10"/>
      <c r="BM560" s="10"/>
      <c r="BN560" s="10"/>
      <c r="BO560" s="10"/>
      <c r="BP560" s="10"/>
      <c r="BQ560" s="10"/>
      <c r="BR560" s="10"/>
      <c r="BS560" s="10"/>
      <c r="BT560" s="10"/>
      <c r="BU560" s="10"/>
      <c r="BV560" s="10"/>
      <c r="BW560" s="10"/>
      <c r="BX560" s="10"/>
      <c r="BY560" s="10"/>
      <c r="BZ560" s="10"/>
      <c r="CA560" s="10"/>
      <c r="CB560" s="10"/>
      <c r="CC560" s="10"/>
      <c r="CD560" s="10"/>
      <c r="CE560" s="10"/>
      <c r="CF560" s="10"/>
      <c r="CG560" s="10"/>
      <c r="CH560" s="10"/>
      <c r="CI560" s="10"/>
      <c r="CJ560" s="10"/>
      <c r="CK560" s="10"/>
      <c r="CL560" s="10"/>
      <c r="CM560" s="10"/>
      <c r="CN560" s="10"/>
      <c r="CO560" s="10"/>
      <c r="CP560" s="10"/>
      <c r="CQ560" s="10"/>
      <c r="CR560" s="10"/>
      <c r="CS560" s="10"/>
      <c r="CT560" s="10"/>
      <c r="CU560" s="10"/>
      <c r="CV560" s="10"/>
      <c r="CW560" s="10"/>
      <c r="CX560" s="10"/>
      <c r="CY560" s="10"/>
      <c r="CZ560" s="10"/>
      <c r="DA560" s="10"/>
      <c r="DB560" s="10"/>
      <c r="DC560" s="10"/>
      <c r="DD560" s="10"/>
      <c r="DE560" s="10"/>
      <c r="DF560" s="10"/>
      <c r="DG560" s="10"/>
      <c r="DH560" s="10"/>
      <c r="DI560" s="10"/>
      <c r="DJ560" s="10"/>
      <c r="DK560" s="10"/>
      <c r="DL560" s="10"/>
      <c r="DM560" s="10"/>
      <c r="DN560" s="10"/>
      <c r="DO560" s="10"/>
      <c r="DP560" s="10"/>
      <c r="DQ560" s="10"/>
      <c r="DR560" s="10"/>
      <c r="DS560" s="10"/>
      <c r="DT560" s="10"/>
      <c r="DU560" s="10"/>
      <c r="DV560" s="10"/>
      <c r="DW560" s="10"/>
      <c r="DX560" s="10"/>
      <c r="DY560" s="10"/>
      <c r="DZ560" s="10"/>
      <c r="EA560" s="10"/>
      <c r="EB560" s="10"/>
      <c r="EC560" s="10"/>
      <c r="ED560" s="10"/>
      <c r="EE560" s="10"/>
      <c r="EF560" s="10"/>
      <c r="EG560" s="10"/>
      <c r="EH560" s="10"/>
      <c r="EI560" s="10"/>
      <c r="EJ560" s="10"/>
      <c r="EK560" s="10"/>
      <c r="EL560" s="10"/>
      <c r="EM560" s="10"/>
      <c r="EN560" s="10"/>
      <c r="EO560" s="10"/>
      <c r="EP560" s="10"/>
      <c r="EQ560" s="10"/>
      <c r="ER560" s="10"/>
      <c r="ES560" s="10"/>
      <c r="ET560" s="10"/>
      <c r="EU560" s="10"/>
      <c r="EV560" s="10"/>
      <c r="EW560" s="10"/>
      <c r="EX560" s="10"/>
      <c r="EY560" s="10"/>
      <c r="EZ560" s="10"/>
      <c r="FA560" s="10"/>
      <c r="FB560" s="10"/>
      <c r="FC560" s="10"/>
      <c r="FD560" s="10"/>
      <c r="FE560" s="10"/>
      <c r="FF560" s="10"/>
      <c r="FG560" s="10"/>
      <c r="FH560" s="10"/>
      <c r="FI560" s="10"/>
      <c r="FJ560" s="10"/>
      <c r="FK560" s="10"/>
      <c r="FL560" s="10"/>
      <c r="FM560" s="10"/>
      <c r="FN560" s="10"/>
      <c r="FO560" s="10"/>
      <c r="FP560" s="10"/>
      <c r="FQ560" s="10"/>
      <c r="FR560" s="10"/>
      <c r="FS560" s="10"/>
      <c r="FT560" s="10"/>
      <c r="FU560" s="10"/>
      <c r="FV560" s="10"/>
      <c r="FW560" s="10"/>
      <c r="FX560" s="10"/>
      <c r="FY560" s="10"/>
      <c r="FZ560" s="10"/>
      <c r="GA560" s="10"/>
      <c r="GB560" s="10"/>
      <c r="GC560" s="10"/>
      <c r="GD560" s="10"/>
      <c r="GE560" s="10"/>
      <c r="GF560" s="10"/>
      <c r="GG560" s="10"/>
      <c r="GH560" s="10"/>
      <c r="GI560" s="10"/>
      <c r="GJ560" s="10"/>
      <c r="GK560" s="10"/>
      <c r="GL560" s="10"/>
      <c r="GM560" s="10"/>
      <c r="GN560" s="10"/>
      <c r="GO560" s="10"/>
      <c r="GP560" s="10"/>
      <c r="GQ560" s="10"/>
      <c r="GR560" s="10"/>
      <c r="GS560" s="10"/>
      <c r="GT560" s="10"/>
      <c r="GU560" s="10"/>
      <c r="GV560" s="10"/>
      <c r="GW560" s="10"/>
      <c r="GX560" s="10"/>
      <c r="GY560" s="10"/>
      <c r="GZ560" s="10"/>
      <c r="HA560" s="10"/>
      <c r="HB560" s="10"/>
      <c r="HC560" s="10"/>
      <c r="HD560" s="10"/>
      <c r="HE560" s="10"/>
      <c r="HF560" s="10"/>
      <c r="HG560" s="10"/>
      <c r="HH560" s="10"/>
      <c r="HI560" s="10"/>
      <c r="HJ560" s="10"/>
      <c r="HK560" s="10"/>
      <c r="HL560" s="10"/>
      <c r="HM560" s="10"/>
      <c r="HN560" s="10"/>
      <c r="HO560" s="10"/>
      <c r="HP560" s="10"/>
      <c r="HQ560" s="10"/>
      <c r="HR560" s="10"/>
      <c r="HS560" s="10"/>
      <c r="HT560" s="10"/>
      <c r="HU560" s="10"/>
      <c r="HV560" s="10"/>
      <c r="HW560" s="10"/>
      <c r="HX560" s="10"/>
      <c r="HY560" s="10"/>
      <c r="HZ560" s="10"/>
      <c r="IA560" s="10"/>
      <c r="IB560" s="10"/>
      <c r="IC560" s="10"/>
      <c r="ID560" s="10"/>
      <c r="IE560" s="10"/>
      <c r="IF560" s="10"/>
      <c r="IG560" s="10"/>
      <c r="IH560" s="10"/>
      <c r="II560" s="10"/>
      <c r="IJ560" s="10"/>
      <c r="IK560" s="10"/>
      <c r="IL560" s="10"/>
      <c r="IM560" s="10"/>
      <c r="IN560" s="10"/>
      <c r="IO560" s="10"/>
      <c r="IP560" s="10"/>
    </row>
    <row r="561" s="14" customFormat="1" spans="1:250">
      <c r="A561" s="16"/>
      <c r="B561" s="17"/>
      <c r="C561" s="18"/>
      <c r="D561" s="16"/>
      <c r="E561" s="16"/>
      <c r="F561" s="16"/>
      <c r="G561" s="19"/>
      <c r="H561" s="20"/>
      <c r="I561" s="20"/>
      <c r="J561" s="16"/>
      <c r="K561" s="16"/>
      <c r="L561" s="21"/>
      <c r="M561" s="2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H561" s="2"/>
      <c r="CI561" s="2"/>
      <c r="CJ561" s="2"/>
      <c r="CK561" s="2"/>
      <c r="CL561" s="2"/>
      <c r="CM561" s="2"/>
      <c r="CN561" s="2"/>
      <c r="CO561" s="2"/>
      <c r="CP561" s="2"/>
      <c r="CQ561" s="2"/>
      <c r="CR561" s="2"/>
      <c r="CS561" s="2"/>
      <c r="CT561" s="2"/>
      <c r="CU561" s="2"/>
      <c r="CV561" s="2"/>
      <c r="CW561" s="2"/>
      <c r="CX561" s="2"/>
      <c r="CY561" s="2"/>
      <c r="CZ561" s="2"/>
      <c r="DA561" s="2"/>
      <c r="DB561" s="2"/>
      <c r="DC561" s="2"/>
      <c r="DD561" s="2"/>
      <c r="DE561" s="2"/>
      <c r="DF561" s="2"/>
      <c r="DG561" s="2"/>
      <c r="DH561" s="2"/>
      <c r="DI561" s="2"/>
      <c r="DJ561" s="2"/>
      <c r="DK561" s="2"/>
      <c r="DL561" s="2"/>
      <c r="DM561" s="2"/>
      <c r="DN561" s="2"/>
      <c r="DO561" s="2"/>
      <c r="DP561" s="2"/>
      <c r="DQ561" s="2"/>
      <c r="DR561" s="2"/>
      <c r="DS561" s="2"/>
      <c r="DT561" s="2"/>
      <c r="DU561" s="2"/>
      <c r="DV561" s="2"/>
      <c r="DW561" s="2"/>
      <c r="DX561" s="2"/>
      <c r="DY561" s="2"/>
      <c r="DZ561" s="2"/>
      <c r="EA561" s="2"/>
      <c r="EB561" s="2"/>
      <c r="EC561" s="2"/>
      <c r="ED561" s="2"/>
      <c r="EE561" s="2"/>
      <c r="EF561" s="2"/>
      <c r="EG561" s="2"/>
      <c r="EH561" s="2"/>
      <c r="EI561" s="2"/>
      <c r="EJ561" s="2"/>
      <c r="EK561" s="2"/>
      <c r="EL561" s="2"/>
      <c r="EM561" s="2"/>
      <c r="EN561" s="2"/>
      <c r="EO561" s="2"/>
      <c r="EP561" s="2"/>
      <c r="EQ561" s="2"/>
      <c r="ER561" s="2"/>
      <c r="ES561" s="2"/>
      <c r="ET561" s="2"/>
      <c r="EU561" s="2"/>
      <c r="EV561" s="2"/>
      <c r="EW561" s="2"/>
      <c r="EX561" s="2"/>
      <c r="EY561" s="2"/>
      <c r="EZ561" s="2"/>
      <c r="FA561" s="2"/>
      <c r="FB561" s="2"/>
      <c r="FC561" s="2"/>
      <c r="FD561" s="2"/>
      <c r="FE561" s="2"/>
      <c r="FF561" s="2"/>
      <c r="FG561" s="2"/>
      <c r="FH561" s="2"/>
      <c r="FI561" s="2"/>
      <c r="FJ561" s="2"/>
      <c r="FK561" s="2"/>
      <c r="FL561" s="2"/>
      <c r="FM561" s="2"/>
      <c r="FN561" s="2"/>
      <c r="FO561" s="2"/>
      <c r="FP561" s="2"/>
      <c r="FQ561" s="2"/>
      <c r="FR561" s="2"/>
      <c r="FS561" s="2"/>
      <c r="FT561" s="2"/>
      <c r="FU561" s="2"/>
      <c r="FV561" s="2"/>
      <c r="FW561" s="2"/>
      <c r="FX561" s="2"/>
      <c r="FY561" s="2"/>
      <c r="FZ561" s="2"/>
      <c r="GA561" s="2"/>
      <c r="GB561" s="2"/>
      <c r="GC561" s="2"/>
      <c r="GD561" s="2"/>
      <c r="GE561" s="2"/>
      <c r="GF561" s="2"/>
      <c r="GG561" s="2"/>
      <c r="GH561" s="2"/>
      <c r="GI561" s="2"/>
      <c r="GJ561" s="2"/>
      <c r="GK561" s="2"/>
      <c r="GL561" s="2"/>
      <c r="GM561" s="2"/>
      <c r="GN561" s="2"/>
      <c r="GO561" s="2"/>
      <c r="GP561" s="2"/>
      <c r="GQ561" s="2"/>
      <c r="GR561" s="2"/>
      <c r="GS561" s="2"/>
      <c r="GT561" s="2"/>
      <c r="GU561" s="2"/>
      <c r="GV561" s="2"/>
      <c r="GW561" s="2"/>
      <c r="GX561" s="2"/>
      <c r="GY561" s="2"/>
      <c r="GZ561" s="2"/>
      <c r="HA561" s="2"/>
      <c r="HB561" s="2"/>
      <c r="HC561" s="2"/>
      <c r="HD561" s="2"/>
      <c r="HE561" s="2"/>
      <c r="HF561" s="2"/>
      <c r="HG561" s="2"/>
      <c r="HH561" s="2"/>
      <c r="HI561" s="2"/>
      <c r="HJ561" s="2"/>
      <c r="HK561" s="2"/>
      <c r="HL561" s="2"/>
      <c r="HM561" s="2"/>
      <c r="HN561" s="2"/>
      <c r="HO561" s="2"/>
      <c r="HP561" s="2"/>
      <c r="HQ561" s="2"/>
      <c r="HR561" s="2"/>
      <c r="HS561" s="2"/>
      <c r="HT561" s="2"/>
      <c r="HU561" s="2"/>
      <c r="HV561" s="2"/>
      <c r="HW561" s="2"/>
      <c r="HX561" s="2"/>
      <c r="HY561" s="2"/>
      <c r="HZ561" s="2"/>
      <c r="IA561" s="2"/>
      <c r="IB561" s="2"/>
      <c r="IC561" s="2"/>
      <c r="ID561" s="2"/>
      <c r="IE561" s="2"/>
      <c r="IF561" s="2"/>
      <c r="IG561" s="2"/>
      <c r="IH561" s="2"/>
      <c r="II561" s="2"/>
      <c r="IJ561" s="2"/>
      <c r="IK561" s="2"/>
      <c r="IL561" s="2"/>
      <c r="IM561" s="2"/>
      <c r="IN561" s="2"/>
      <c r="IO561" s="2"/>
      <c r="IP561" s="2"/>
    </row>
    <row r="562" s="14" customFormat="1" spans="1:250">
      <c r="A562" s="16"/>
      <c r="B562" s="17"/>
      <c r="C562" s="18"/>
      <c r="D562" s="16"/>
      <c r="E562" s="16"/>
      <c r="F562" s="16"/>
      <c r="G562" s="19"/>
      <c r="H562" s="20"/>
      <c r="I562" s="20"/>
      <c r="J562" s="16"/>
      <c r="K562" s="16"/>
      <c r="L562" s="21"/>
      <c r="M562" s="2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H562" s="2"/>
      <c r="CI562" s="2"/>
      <c r="CJ562" s="2"/>
      <c r="CK562" s="2"/>
      <c r="CL562" s="2"/>
      <c r="CM562" s="2"/>
      <c r="CN562" s="2"/>
      <c r="CO562" s="2"/>
      <c r="CP562" s="2"/>
      <c r="CQ562" s="2"/>
      <c r="CR562" s="2"/>
      <c r="CS562" s="2"/>
      <c r="CT562" s="2"/>
      <c r="CU562" s="2"/>
      <c r="CV562" s="2"/>
      <c r="CW562" s="2"/>
      <c r="CX562" s="2"/>
      <c r="CY562" s="2"/>
      <c r="CZ562" s="2"/>
      <c r="DA562" s="2"/>
      <c r="DB562" s="2"/>
      <c r="DC562" s="2"/>
      <c r="DD562" s="2"/>
      <c r="DE562" s="2"/>
      <c r="DF562" s="2"/>
      <c r="DG562" s="2"/>
      <c r="DH562" s="2"/>
      <c r="DI562" s="2"/>
      <c r="DJ562" s="2"/>
      <c r="DK562" s="2"/>
      <c r="DL562" s="2"/>
      <c r="DM562" s="2"/>
      <c r="DN562" s="2"/>
      <c r="DO562" s="2"/>
      <c r="DP562" s="2"/>
      <c r="DQ562" s="2"/>
      <c r="DR562" s="2"/>
      <c r="DS562" s="2"/>
      <c r="DT562" s="2"/>
      <c r="DU562" s="2"/>
      <c r="DV562" s="2"/>
      <c r="DW562" s="2"/>
      <c r="DX562" s="2"/>
      <c r="DY562" s="2"/>
      <c r="DZ562" s="2"/>
      <c r="EA562" s="2"/>
      <c r="EB562" s="2"/>
      <c r="EC562" s="2"/>
      <c r="ED562" s="2"/>
      <c r="EE562" s="2"/>
      <c r="EF562" s="2"/>
      <c r="EG562" s="2"/>
      <c r="EH562" s="2"/>
      <c r="EI562" s="2"/>
      <c r="EJ562" s="2"/>
      <c r="EK562" s="2"/>
      <c r="EL562" s="2"/>
      <c r="EM562" s="2"/>
      <c r="EN562" s="2"/>
      <c r="EO562" s="2"/>
      <c r="EP562" s="2"/>
      <c r="EQ562" s="2"/>
      <c r="ER562" s="2"/>
      <c r="ES562" s="2"/>
      <c r="ET562" s="2"/>
      <c r="EU562" s="2"/>
      <c r="EV562" s="2"/>
      <c r="EW562" s="2"/>
      <c r="EX562" s="2"/>
      <c r="EY562" s="2"/>
      <c r="EZ562" s="2"/>
      <c r="FA562" s="2"/>
      <c r="FB562" s="2"/>
      <c r="FC562" s="2"/>
      <c r="FD562" s="2"/>
      <c r="FE562" s="2"/>
      <c r="FF562" s="2"/>
      <c r="FG562" s="2"/>
      <c r="FH562" s="2"/>
      <c r="FI562" s="2"/>
      <c r="FJ562" s="2"/>
      <c r="FK562" s="2"/>
      <c r="FL562" s="2"/>
      <c r="FM562" s="2"/>
      <c r="FN562" s="2"/>
      <c r="FO562" s="2"/>
      <c r="FP562" s="2"/>
      <c r="FQ562" s="2"/>
      <c r="FR562" s="2"/>
      <c r="FS562" s="2"/>
      <c r="FT562" s="2"/>
      <c r="FU562" s="2"/>
      <c r="FV562" s="2"/>
      <c r="FW562" s="2"/>
      <c r="FX562" s="2"/>
      <c r="FY562" s="2"/>
      <c r="FZ562" s="2"/>
      <c r="GA562" s="2"/>
      <c r="GB562" s="2"/>
      <c r="GC562" s="2"/>
      <c r="GD562" s="2"/>
      <c r="GE562" s="2"/>
      <c r="GF562" s="2"/>
      <c r="GG562" s="2"/>
      <c r="GH562" s="2"/>
      <c r="GI562" s="2"/>
      <c r="GJ562" s="2"/>
      <c r="GK562" s="2"/>
      <c r="GL562" s="2"/>
      <c r="GM562" s="2"/>
      <c r="GN562" s="2"/>
      <c r="GO562" s="2"/>
      <c r="GP562" s="2"/>
      <c r="GQ562" s="2"/>
      <c r="GR562" s="2"/>
      <c r="GS562" s="2"/>
      <c r="GT562" s="2"/>
      <c r="GU562" s="2"/>
      <c r="GV562" s="2"/>
      <c r="GW562" s="2"/>
      <c r="GX562" s="2"/>
      <c r="GY562" s="2"/>
      <c r="GZ562" s="2"/>
      <c r="HA562" s="2"/>
      <c r="HB562" s="2"/>
      <c r="HC562" s="2"/>
      <c r="HD562" s="2"/>
      <c r="HE562" s="2"/>
      <c r="HF562" s="2"/>
      <c r="HG562" s="2"/>
      <c r="HH562" s="2"/>
      <c r="HI562" s="2"/>
      <c r="HJ562" s="2"/>
      <c r="HK562" s="2"/>
      <c r="HL562" s="2"/>
      <c r="HM562" s="2"/>
      <c r="HN562" s="2"/>
      <c r="HO562" s="2"/>
      <c r="HP562" s="2"/>
      <c r="HQ562" s="2"/>
      <c r="HR562" s="2"/>
      <c r="HS562" s="2"/>
      <c r="HT562" s="2"/>
      <c r="HU562" s="2"/>
      <c r="HV562" s="2"/>
      <c r="HW562" s="2"/>
      <c r="HX562" s="2"/>
      <c r="HY562" s="2"/>
      <c r="HZ562" s="2"/>
      <c r="IA562" s="2"/>
      <c r="IB562" s="2"/>
      <c r="IC562" s="2"/>
      <c r="ID562" s="2"/>
      <c r="IE562" s="2"/>
      <c r="IF562" s="2"/>
      <c r="IG562" s="2"/>
      <c r="IH562" s="2"/>
      <c r="II562" s="2"/>
      <c r="IJ562" s="2"/>
      <c r="IK562" s="2"/>
      <c r="IL562" s="2"/>
      <c r="IM562" s="2"/>
      <c r="IN562" s="2"/>
      <c r="IO562" s="2"/>
      <c r="IP562" s="2"/>
    </row>
    <row r="563" s="14" customFormat="1" spans="1:250">
      <c r="A563" s="16"/>
      <c r="B563" s="17"/>
      <c r="C563" s="18"/>
      <c r="D563" s="16"/>
      <c r="E563" s="16"/>
      <c r="F563" s="16"/>
      <c r="G563" s="19"/>
      <c r="H563" s="20"/>
      <c r="I563" s="20"/>
      <c r="J563" s="16"/>
      <c r="K563" s="16"/>
      <c r="L563" s="21"/>
      <c r="M563" s="22"/>
      <c r="N563" s="10"/>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H563" s="2"/>
      <c r="CI563" s="2"/>
      <c r="CJ563" s="2"/>
      <c r="CK563" s="2"/>
      <c r="CL563" s="2"/>
      <c r="CM563" s="2"/>
      <c r="CN563" s="2"/>
      <c r="CO563" s="2"/>
      <c r="CP563" s="2"/>
      <c r="CQ563" s="2"/>
      <c r="CR563" s="2"/>
      <c r="CS563" s="2"/>
      <c r="CT563" s="2"/>
      <c r="CU563" s="2"/>
      <c r="CV563" s="2"/>
      <c r="CW563" s="2"/>
      <c r="CX563" s="2"/>
      <c r="CY563" s="2"/>
      <c r="CZ563" s="2"/>
      <c r="DA563" s="2"/>
      <c r="DB563" s="2"/>
      <c r="DC563" s="2"/>
      <c r="DD563" s="2"/>
      <c r="DE563" s="2"/>
      <c r="DF563" s="2"/>
      <c r="DG563" s="2"/>
      <c r="DH563" s="2"/>
      <c r="DI563" s="2"/>
      <c r="DJ563" s="2"/>
      <c r="DK563" s="2"/>
      <c r="DL563" s="2"/>
      <c r="DM563" s="2"/>
      <c r="DN563" s="2"/>
      <c r="DO563" s="2"/>
      <c r="DP563" s="2"/>
      <c r="DQ563" s="2"/>
      <c r="DR563" s="2"/>
      <c r="DS563" s="2"/>
      <c r="DT563" s="2"/>
      <c r="DU563" s="2"/>
      <c r="DV563" s="2"/>
      <c r="DW563" s="2"/>
      <c r="DX563" s="2"/>
      <c r="DY563" s="2"/>
      <c r="DZ563" s="2"/>
      <c r="EA563" s="2"/>
      <c r="EB563" s="2"/>
      <c r="EC563" s="2"/>
      <c r="ED563" s="2"/>
      <c r="EE563" s="2"/>
      <c r="EF563" s="2"/>
      <c r="EG563" s="2"/>
      <c r="EH563" s="2"/>
      <c r="EI563" s="2"/>
      <c r="EJ563" s="2"/>
      <c r="EK563" s="2"/>
      <c r="EL563" s="2"/>
      <c r="EM563" s="2"/>
      <c r="EN563" s="2"/>
      <c r="EO563" s="2"/>
      <c r="EP563" s="2"/>
      <c r="EQ563" s="2"/>
      <c r="ER563" s="2"/>
      <c r="ES563" s="2"/>
      <c r="ET563" s="2"/>
      <c r="EU563" s="2"/>
      <c r="EV563" s="2"/>
      <c r="EW563" s="2"/>
      <c r="EX563" s="2"/>
      <c r="EY563" s="2"/>
      <c r="EZ563" s="2"/>
      <c r="FA563" s="2"/>
      <c r="FB563" s="2"/>
      <c r="FC563" s="2"/>
      <c r="FD563" s="2"/>
      <c r="FE563" s="2"/>
      <c r="FF563" s="2"/>
      <c r="FG563" s="2"/>
      <c r="FH563" s="2"/>
      <c r="FI563" s="2"/>
      <c r="FJ563" s="2"/>
      <c r="FK563" s="2"/>
      <c r="FL563" s="2"/>
      <c r="FM563" s="2"/>
      <c r="FN563" s="2"/>
      <c r="FO563" s="2"/>
      <c r="FP563" s="2"/>
      <c r="FQ563" s="2"/>
      <c r="FR563" s="2"/>
      <c r="FS563" s="2"/>
      <c r="FT563" s="2"/>
      <c r="FU563" s="2"/>
      <c r="FV563" s="2"/>
      <c r="FW563" s="2"/>
      <c r="FX563" s="2"/>
      <c r="FY563" s="2"/>
      <c r="FZ563" s="2"/>
      <c r="GA563" s="2"/>
      <c r="GB563" s="2"/>
      <c r="GC563" s="2"/>
      <c r="GD563" s="2"/>
      <c r="GE563" s="2"/>
      <c r="GF563" s="2"/>
      <c r="GG563" s="2"/>
      <c r="GH563" s="2"/>
      <c r="GI563" s="2"/>
      <c r="GJ563" s="2"/>
      <c r="GK563" s="2"/>
      <c r="GL563" s="2"/>
      <c r="GM563" s="2"/>
      <c r="GN563" s="2"/>
      <c r="GO563" s="2"/>
      <c r="GP563" s="2"/>
      <c r="GQ563" s="2"/>
      <c r="GR563" s="2"/>
      <c r="GS563" s="2"/>
      <c r="GT563" s="2"/>
      <c r="GU563" s="2"/>
      <c r="GV563" s="2"/>
      <c r="GW563" s="2"/>
      <c r="GX563" s="2"/>
      <c r="GY563" s="2"/>
      <c r="GZ563" s="2"/>
      <c r="HA563" s="2"/>
      <c r="HB563" s="2"/>
      <c r="HC563" s="2"/>
      <c r="HD563" s="2"/>
      <c r="HE563" s="2"/>
      <c r="HF563" s="2"/>
      <c r="HG563" s="2"/>
      <c r="HH563" s="2"/>
      <c r="HI563" s="2"/>
      <c r="HJ563" s="2"/>
      <c r="HK563" s="2"/>
      <c r="HL563" s="2"/>
      <c r="HM563" s="2"/>
      <c r="HN563" s="2"/>
      <c r="HO563" s="2"/>
      <c r="HP563" s="2"/>
      <c r="HQ563" s="2"/>
      <c r="HR563" s="2"/>
      <c r="HS563" s="2"/>
      <c r="HT563" s="2"/>
      <c r="HU563" s="2"/>
      <c r="HV563" s="2"/>
      <c r="HW563" s="2"/>
      <c r="HX563" s="2"/>
      <c r="HY563" s="2"/>
      <c r="HZ563" s="2"/>
      <c r="IA563" s="2"/>
      <c r="IB563" s="2"/>
      <c r="IC563" s="2"/>
      <c r="ID563" s="2"/>
      <c r="IE563" s="2"/>
      <c r="IF563" s="2"/>
      <c r="IG563" s="2"/>
      <c r="IH563" s="2"/>
      <c r="II563" s="2"/>
      <c r="IJ563" s="2"/>
      <c r="IK563" s="2"/>
      <c r="IL563" s="2"/>
      <c r="IM563" s="2"/>
      <c r="IN563" s="2"/>
      <c r="IO563" s="2"/>
      <c r="IP563" s="2"/>
    </row>
    <row r="564" s="14" customFormat="1" spans="1:250">
      <c r="A564" s="16"/>
      <c r="B564" s="17"/>
      <c r="C564" s="18"/>
      <c r="D564" s="16"/>
      <c r="E564" s="16"/>
      <c r="F564" s="16"/>
      <c r="G564" s="19"/>
      <c r="H564" s="20"/>
      <c r="I564" s="20"/>
      <c r="J564" s="16"/>
      <c r="K564" s="16"/>
      <c r="L564" s="21"/>
      <c r="M564" s="22"/>
      <c r="N564" s="10"/>
      <c r="O564" s="10"/>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H564" s="2"/>
      <c r="CI564" s="2"/>
      <c r="CJ564" s="2"/>
      <c r="CK564" s="2"/>
      <c r="CL564" s="2"/>
      <c r="CM564" s="2"/>
      <c r="CN564" s="2"/>
      <c r="CO564" s="2"/>
      <c r="CP564" s="2"/>
      <c r="CQ564" s="2"/>
      <c r="CR564" s="2"/>
      <c r="CS564" s="2"/>
      <c r="CT564" s="2"/>
      <c r="CU564" s="2"/>
      <c r="CV564" s="2"/>
      <c r="CW564" s="2"/>
      <c r="CX564" s="2"/>
      <c r="CY564" s="2"/>
      <c r="CZ564" s="2"/>
      <c r="DA564" s="2"/>
      <c r="DB564" s="2"/>
      <c r="DC564" s="2"/>
      <c r="DD564" s="2"/>
      <c r="DE564" s="2"/>
      <c r="DF564" s="2"/>
      <c r="DG564" s="2"/>
      <c r="DH564" s="2"/>
      <c r="DI564" s="2"/>
      <c r="DJ564" s="2"/>
      <c r="DK564" s="2"/>
      <c r="DL564" s="2"/>
      <c r="DM564" s="2"/>
      <c r="DN564" s="2"/>
      <c r="DO564" s="2"/>
      <c r="DP564" s="2"/>
      <c r="DQ564" s="2"/>
      <c r="DR564" s="2"/>
      <c r="DS564" s="2"/>
      <c r="DT564" s="2"/>
      <c r="DU564" s="2"/>
      <c r="DV564" s="2"/>
      <c r="DW564" s="2"/>
      <c r="DX564" s="2"/>
      <c r="DY564" s="2"/>
      <c r="DZ564" s="2"/>
      <c r="EA564" s="2"/>
      <c r="EB564" s="2"/>
      <c r="EC564" s="2"/>
      <c r="ED564" s="2"/>
      <c r="EE564" s="2"/>
      <c r="EF564" s="2"/>
      <c r="EG564" s="2"/>
      <c r="EH564" s="2"/>
      <c r="EI564" s="2"/>
      <c r="EJ564" s="2"/>
      <c r="EK564" s="2"/>
      <c r="EL564" s="2"/>
      <c r="EM564" s="2"/>
      <c r="EN564" s="2"/>
      <c r="EO564" s="2"/>
      <c r="EP564" s="2"/>
      <c r="EQ564" s="2"/>
      <c r="ER564" s="2"/>
      <c r="ES564" s="2"/>
      <c r="ET564" s="2"/>
      <c r="EU564" s="2"/>
      <c r="EV564" s="2"/>
      <c r="EW564" s="2"/>
      <c r="EX564" s="2"/>
      <c r="EY564" s="2"/>
      <c r="EZ564" s="2"/>
      <c r="FA564" s="2"/>
      <c r="FB564" s="2"/>
      <c r="FC564" s="2"/>
      <c r="FD564" s="2"/>
      <c r="FE564" s="2"/>
      <c r="FF564" s="2"/>
      <c r="FG564" s="2"/>
      <c r="FH564" s="2"/>
      <c r="FI564" s="2"/>
      <c r="FJ564" s="2"/>
      <c r="FK564" s="2"/>
      <c r="FL564" s="2"/>
      <c r="FM564" s="2"/>
      <c r="FN564" s="2"/>
      <c r="FO564" s="2"/>
      <c r="FP564" s="2"/>
      <c r="FQ564" s="2"/>
      <c r="FR564" s="2"/>
      <c r="FS564" s="2"/>
      <c r="FT564" s="2"/>
      <c r="FU564" s="2"/>
      <c r="FV564" s="2"/>
      <c r="FW564" s="2"/>
      <c r="FX564" s="2"/>
      <c r="FY564" s="2"/>
      <c r="FZ564" s="2"/>
      <c r="GA564" s="2"/>
      <c r="GB564" s="2"/>
      <c r="GC564" s="2"/>
      <c r="GD564" s="2"/>
      <c r="GE564" s="2"/>
      <c r="GF564" s="2"/>
      <c r="GG564" s="2"/>
      <c r="GH564" s="2"/>
      <c r="GI564" s="2"/>
      <c r="GJ564" s="2"/>
      <c r="GK564" s="2"/>
      <c r="GL564" s="2"/>
      <c r="GM564" s="2"/>
      <c r="GN564" s="2"/>
      <c r="GO564" s="2"/>
      <c r="GP564" s="2"/>
      <c r="GQ564" s="2"/>
      <c r="GR564" s="2"/>
      <c r="GS564" s="2"/>
      <c r="GT564" s="2"/>
      <c r="GU564" s="2"/>
      <c r="GV564" s="2"/>
      <c r="GW564" s="2"/>
      <c r="GX564" s="2"/>
      <c r="GY564" s="2"/>
      <c r="GZ564" s="2"/>
      <c r="HA564" s="2"/>
      <c r="HB564" s="2"/>
      <c r="HC564" s="2"/>
      <c r="HD564" s="2"/>
      <c r="HE564" s="2"/>
      <c r="HF564" s="2"/>
      <c r="HG564" s="2"/>
      <c r="HH564" s="2"/>
      <c r="HI564" s="2"/>
      <c r="HJ564" s="2"/>
      <c r="HK564" s="2"/>
      <c r="HL564" s="2"/>
      <c r="HM564" s="2"/>
      <c r="HN564" s="2"/>
      <c r="HO564" s="2"/>
      <c r="HP564" s="2"/>
      <c r="HQ564" s="2"/>
      <c r="HR564" s="2"/>
      <c r="HS564" s="2"/>
      <c r="HT564" s="2"/>
      <c r="HU564" s="2"/>
      <c r="HV564" s="2"/>
      <c r="HW564" s="2"/>
      <c r="HX564" s="2"/>
      <c r="HY564" s="2"/>
      <c r="HZ564" s="2"/>
      <c r="IA564" s="2"/>
      <c r="IB564" s="2"/>
      <c r="IC564" s="2"/>
      <c r="ID564" s="2"/>
      <c r="IE564" s="2"/>
      <c r="IF564" s="2"/>
      <c r="IG564" s="2"/>
      <c r="IH564" s="2"/>
      <c r="II564" s="2"/>
      <c r="IJ564" s="2"/>
      <c r="IK564" s="2"/>
      <c r="IL564" s="2"/>
      <c r="IM564" s="2"/>
      <c r="IN564" s="2"/>
      <c r="IO564" s="2"/>
      <c r="IP564" s="2"/>
    </row>
    <row r="565" s="14" customFormat="1" spans="1:250">
      <c r="A565" s="16"/>
      <c r="B565" s="17"/>
      <c r="C565" s="18"/>
      <c r="D565" s="16"/>
      <c r="E565" s="16"/>
      <c r="F565" s="16"/>
      <c r="G565" s="19"/>
      <c r="H565" s="20"/>
      <c r="I565" s="20"/>
      <c r="J565" s="16"/>
      <c r="K565" s="16"/>
      <c r="L565" s="21"/>
      <c r="M565" s="22"/>
      <c r="N565" s="10"/>
      <c r="O565" s="10"/>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H565" s="2"/>
      <c r="CI565" s="2"/>
      <c r="CJ565" s="2"/>
      <c r="CK565" s="2"/>
      <c r="CL565" s="2"/>
      <c r="CM565" s="2"/>
      <c r="CN565" s="2"/>
      <c r="CO565" s="2"/>
      <c r="CP565" s="2"/>
      <c r="CQ565" s="2"/>
      <c r="CR565" s="2"/>
      <c r="CS565" s="2"/>
      <c r="CT565" s="2"/>
      <c r="CU565" s="2"/>
      <c r="CV565" s="2"/>
      <c r="CW565" s="2"/>
      <c r="CX565" s="2"/>
      <c r="CY565" s="2"/>
      <c r="CZ565" s="2"/>
      <c r="DA565" s="2"/>
      <c r="DB565" s="2"/>
      <c r="DC565" s="2"/>
      <c r="DD565" s="2"/>
      <c r="DE565" s="2"/>
      <c r="DF565" s="2"/>
      <c r="DG565" s="2"/>
      <c r="DH565" s="2"/>
      <c r="DI565" s="2"/>
      <c r="DJ565" s="2"/>
      <c r="DK565" s="2"/>
      <c r="DL565" s="2"/>
      <c r="DM565" s="2"/>
      <c r="DN565" s="2"/>
      <c r="DO565" s="2"/>
      <c r="DP565" s="2"/>
      <c r="DQ565" s="2"/>
      <c r="DR565" s="2"/>
      <c r="DS565" s="2"/>
      <c r="DT565" s="2"/>
      <c r="DU565" s="2"/>
      <c r="DV565" s="2"/>
      <c r="DW565" s="2"/>
      <c r="DX565" s="2"/>
      <c r="DY565" s="2"/>
      <c r="DZ565" s="2"/>
      <c r="EA565" s="2"/>
      <c r="EB565" s="2"/>
      <c r="EC565" s="2"/>
      <c r="ED565" s="2"/>
      <c r="EE565" s="2"/>
      <c r="EF565" s="2"/>
      <c r="EG565" s="2"/>
      <c r="EH565" s="2"/>
      <c r="EI565" s="2"/>
      <c r="EJ565" s="2"/>
      <c r="EK565" s="2"/>
      <c r="EL565" s="2"/>
      <c r="EM565" s="2"/>
      <c r="EN565" s="2"/>
      <c r="EO565" s="2"/>
      <c r="EP565" s="2"/>
      <c r="EQ565" s="2"/>
      <c r="ER565" s="2"/>
      <c r="ES565" s="2"/>
      <c r="ET565" s="2"/>
      <c r="EU565" s="2"/>
      <c r="EV565" s="2"/>
      <c r="EW565" s="2"/>
      <c r="EX565" s="2"/>
      <c r="EY565" s="2"/>
      <c r="EZ565" s="2"/>
      <c r="FA565" s="2"/>
      <c r="FB565" s="2"/>
      <c r="FC565" s="2"/>
      <c r="FD565" s="2"/>
      <c r="FE565" s="2"/>
      <c r="FF565" s="2"/>
      <c r="FG565" s="2"/>
      <c r="FH565" s="2"/>
      <c r="FI565" s="2"/>
      <c r="FJ565" s="2"/>
      <c r="FK565" s="2"/>
      <c r="FL565" s="2"/>
      <c r="FM565" s="2"/>
      <c r="FN565" s="2"/>
      <c r="FO565" s="2"/>
      <c r="FP565" s="2"/>
      <c r="FQ565" s="2"/>
      <c r="FR565" s="2"/>
      <c r="FS565" s="2"/>
      <c r="FT565" s="2"/>
      <c r="FU565" s="2"/>
      <c r="FV565" s="2"/>
      <c r="FW565" s="2"/>
      <c r="FX565" s="2"/>
      <c r="FY565" s="2"/>
      <c r="FZ565" s="2"/>
      <c r="GA565" s="2"/>
      <c r="GB565" s="2"/>
      <c r="GC565" s="2"/>
      <c r="GD565" s="2"/>
      <c r="GE565" s="2"/>
      <c r="GF565" s="2"/>
      <c r="GG565" s="2"/>
      <c r="GH565" s="2"/>
      <c r="GI565" s="2"/>
      <c r="GJ565" s="2"/>
      <c r="GK565" s="2"/>
      <c r="GL565" s="2"/>
      <c r="GM565" s="2"/>
      <c r="GN565" s="2"/>
      <c r="GO565" s="2"/>
      <c r="GP565" s="2"/>
      <c r="GQ565" s="2"/>
      <c r="GR565" s="2"/>
      <c r="GS565" s="2"/>
      <c r="GT565" s="2"/>
      <c r="GU565" s="2"/>
      <c r="GV565" s="2"/>
      <c r="GW565" s="2"/>
      <c r="GX565" s="2"/>
      <c r="GY565" s="2"/>
      <c r="GZ565" s="2"/>
      <c r="HA565" s="2"/>
      <c r="HB565" s="2"/>
      <c r="HC565" s="2"/>
      <c r="HD565" s="2"/>
      <c r="HE565" s="2"/>
      <c r="HF565" s="2"/>
      <c r="HG565" s="2"/>
      <c r="HH565" s="2"/>
      <c r="HI565" s="2"/>
      <c r="HJ565" s="2"/>
      <c r="HK565" s="2"/>
      <c r="HL565" s="2"/>
      <c r="HM565" s="2"/>
      <c r="HN565" s="2"/>
      <c r="HO565" s="2"/>
      <c r="HP565" s="2"/>
      <c r="HQ565" s="2"/>
      <c r="HR565" s="2"/>
      <c r="HS565" s="2"/>
      <c r="HT565" s="2"/>
      <c r="HU565" s="2"/>
      <c r="HV565" s="2"/>
      <c r="HW565" s="2"/>
      <c r="HX565" s="2"/>
      <c r="HY565" s="2"/>
      <c r="HZ565" s="2"/>
      <c r="IA565" s="2"/>
      <c r="IB565" s="2"/>
      <c r="IC565" s="2"/>
      <c r="ID565" s="2"/>
      <c r="IE565" s="2"/>
      <c r="IF565" s="2"/>
      <c r="IG565" s="2"/>
      <c r="IH565" s="2"/>
      <c r="II565" s="2"/>
      <c r="IJ565" s="2"/>
      <c r="IK565" s="2"/>
      <c r="IL565" s="2"/>
      <c r="IM565" s="2"/>
      <c r="IN565" s="2"/>
      <c r="IO565" s="2"/>
      <c r="IP565" s="2"/>
    </row>
    <row r="566" s="2" customFormat="1" spans="1:18">
      <c r="A566" s="16"/>
      <c r="B566" s="17"/>
      <c r="C566" s="18"/>
      <c r="D566" s="16"/>
      <c r="E566" s="16"/>
      <c r="F566" s="16"/>
      <c r="G566" s="19"/>
      <c r="H566" s="20"/>
      <c r="I566" s="20"/>
      <c r="J566" s="16"/>
      <c r="K566" s="16"/>
      <c r="L566" s="21"/>
      <c r="M566" s="22"/>
      <c r="O566" s="10"/>
      <c r="P566" s="10"/>
      <c r="Q566" s="10"/>
      <c r="R566" s="10"/>
    </row>
    <row r="567" s="10" customFormat="1" spans="1:15">
      <c r="A567" s="16"/>
      <c r="B567" s="17"/>
      <c r="C567" s="18"/>
      <c r="D567" s="16"/>
      <c r="E567" s="16"/>
      <c r="F567" s="16"/>
      <c r="G567" s="19"/>
      <c r="H567" s="20"/>
      <c r="I567" s="20"/>
      <c r="J567" s="16"/>
      <c r="K567" s="16"/>
      <c r="L567" s="21"/>
      <c r="M567" s="22"/>
      <c r="O567" s="2"/>
    </row>
    <row r="568" s="10" customFormat="1" spans="1:13">
      <c r="A568" s="16"/>
      <c r="B568" s="17"/>
      <c r="C568" s="18"/>
      <c r="D568" s="16"/>
      <c r="E568" s="16"/>
      <c r="F568" s="16"/>
      <c r="G568" s="19"/>
      <c r="H568" s="20"/>
      <c r="I568" s="20"/>
      <c r="J568" s="16"/>
      <c r="K568" s="16"/>
      <c r="L568" s="21"/>
      <c r="M568" s="22"/>
    </row>
    <row r="569" s="10" customFormat="1" spans="1:18">
      <c r="A569" s="16"/>
      <c r="B569" s="17"/>
      <c r="C569" s="18"/>
      <c r="D569" s="16"/>
      <c r="E569" s="16"/>
      <c r="F569" s="16"/>
      <c r="G569" s="19"/>
      <c r="H569" s="20"/>
      <c r="I569" s="20"/>
      <c r="J569" s="16"/>
      <c r="K569" s="16"/>
      <c r="L569" s="21"/>
      <c r="M569" s="22"/>
      <c r="P569" s="2"/>
      <c r="Q569" s="2"/>
      <c r="R569" s="2"/>
    </row>
    <row r="570" s="14" customFormat="1" spans="1:250">
      <c r="A570" s="16"/>
      <c r="B570" s="17"/>
      <c r="C570" s="18"/>
      <c r="D570" s="16"/>
      <c r="E570" s="16"/>
      <c r="F570" s="16"/>
      <c r="G570" s="19"/>
      <c r="H570" s="20"/>
      <c r="I570" s="20"/>
      <c r="J570" s="16"/>
      <c r="K570" s="16"/>
      <c r="L570" s="21"/>
      <c r="M570" s="22"/>
      <c r="N570" s="2"/>
      <c r="O570" s="10"/>
      <c r="P570" s="10"/>
      <c r="Q570" s="10"/>
      <c r="R570" s="10"/>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H570" s="2"/>
      <c r="CI570" s="2"/>
      <c r="CJ570" s="2"/>
      <c r="CK570" s="2"/>
      <c r="CL570" s="2"/>
      <c r="CM570" s="2"/>
      <c r="CN570" s="2"/>
      <c r="CO570" s="2"/>
      <c r="CP570" s="2"/>
      <c r="CQ570" s="2"/>
      <c r="CR570" s="2"/>
      <c r="CS570" s="2"/>
      <c r="CT570" s="2"/>
      <c r="CU570" s="2"/>
      <c r="CV570" s="2"/>
      <c r="CW570" s="2"/>
      <c r="CX570" s="2"/>
      <c r="CY570" s="2"/>
      <c r="CZ570" s="2"/>
      <c r="DA570" s="2"/>
      <c r="DB570" s="2"/>
      <c r="DC570" s="2"/>
      <c r="DD570" s="2"/>
      <c r="DE570" s="2"/>
      <c r="DF570" s="2"/>
      <c r="DG570" s="2"/>
      <c r="DH570" s="2"/>
      <c r="DI570" s="2"/>
      <c r="DJ570" s="2"/>
      <c r="DK570" s="2"/>
      <c r="DL570" s="2"/>
      <c r="DM570" s="2"/>
      <c r="DN570" s="2"/>
      <c r="DO570" s="2"/>
      <c r="DP570" s="2"/>
      <c r="DQ570" s="2"/>
      <c r="DR570" s="2"/>
      <c r="DS570" s="2"/>
      <c r="DT570" s="2"/>
      <c r="DU570" s="2"/>
      <c r="DV570" s="2"/>
      <c r="DW570" s="2"/>
      <c r="DX570" s="2"/>
      <c r="DY570" s="2"/>
      <c r="DZ570" s="2"/>
      <c r="EA570" s="2"/>
      <c r="EB570" s="2"/>
      <c r="EC570" s="2"/>
      <c r="ED570" s="2"/>
      <c r="EE570" s="2"/>
      <c r="EF570" s="2"/>
      <c r="EG570" s="2"/>
      <c r="EH570" s="2"/>
      <c r="EI570" s="2"/>
      <c r="EJ570" s="2"/>
      <c r="EK570" s="2"/>
      <c r="EL570" s="2"/>
      <c r="EM570" s="2"/>
      <c r="EN570" s="2"/>
      <c r="EO570" s="2"/>
      <c r="EP570" s="2"/>
      <c r="EQ570" s="2"/>
      <c r="ER570" s="2"/>
      <c r="ES570" s="2"/>
      <c r="ET570" s="2"/>
      <c r="EU570" s="2"/>
      <c r="EV570" s="2"/>
      <c r="EW570" s="2"/>
      <c r="EX570" s="2"/>
      <c r="EY570" s="2"/>
      <c r="EZ570" s="2"/>
      <c r="FA570" s="2"/>
      <c r="FB570" s="2"/>
      <c r="FC570" s="2"/>
      <c r="FD570" s="2"/>
      <c r="FE570" s="2"/>
      <c r="FF570" s="2"/>
      <c r="FG570" s="2"/>
      <c r="FH570" s="2"/>
      <c r="FI570" s="2"/>
      <c r="FJ570" s="2"/>
      <c r="FK570" s="2"/>
      <c r="FL570" s="2"/>
      <c r="FM570" s="2"/>
      <c r="FN570" s="2"/>
      <c r="FO570" s="2"/>
      <c r="FP570" s="2"/>
      <c r="FQ570" s="2"/>
      <c r="FR570" s="2"/>
      <c r="FS570" s="2"/>
      <c r="FT570" s="2"/>
      <c r="FU570" s="2"/>
      <c r="FV570" s="2"/>
      <c r="FW570" s="2"/>
      <c r="FX570" s="2"/>
      <c r="FY570" s="2"/>
      <c r="FZ570" s="2"/>
      <c r="GA570" s="2"/>
      <c r="GB570" s="2"/>
      <c r="GC570" s="2"/>
      <c r="GD570" s="2"/>
      <c r="GE570" s="2"/>
      <c r="GF570" s="2"/>
      <c r="GG570" s="2"/>
      <c r="GH570" s="2"/>
      <c r="GI570" s="2"/>
      <c r="GJ570" s="2"/>
      <c r="GK570" s="2"/>
      <c r="GL570" s="2"/>
      <c r="GM570" s="2"/>
      <c r="GN570" s="2"/>
      <c r="GO570" s="2"/>
      <c r="GP570" s="2"/>
      <c r="GQ570" s="2"/>
      <c r="GR570" s="2"/>
      <c r="GS570" s="2"/>
      <c r="GT570" s="2"/>
      <c r="GU570" s="2"/>
      <c r="GV570" s="2"/>
      <c r="GW570" s="2"/>
      <c r="GX570" s="2"/>
      <c r="GY570" s="2"/>
      <c r="GZ570" s="2"/>
      <c r="HA570" s="2"/>
      <c r="HB570" s="2"/>
      <c r="HC570" s="2"/>
      <c r="HD570" s="2"/>
      <c r="HE570" s="2"/>
      <c r="HF570" s="2"/>
      <c r="HG570" s="2"/>
      <c r="HH570" s="2"/>
      <c r="HI570" s="2"/>
      <c r="HJ570" s="2"/>
      <c r="HK570" s="2"/>
      <c r="HL570" s="2"/>
      <c r="HM570" s="2"/>
      <c r="HN570" s="2"/>
      <c r="HO570" s="2"/>
      <c r="HP570" s="2"/>
      <c r="HQ570" s="2"/>
      <c r="HR570" s="2"/>
      <c r="HS570" s="2"/>
      <c r="HT570" s="2"/>
      <c r="HU570" s="2"/>
      <c r="HV570" s="2"/>
      <c r="HW570" s="2"/>
      <c r="HX570" s="2"/>
      <c r="HY570" s="2"/>
      <c r="HZ570" s="2"/>
      <c r="IA570" s="2"/>
      <c r="IB570" s="2"/>
      <c r="IC570" s="2"/>
      <c r="ID570" s="2"/>
      <c r="IE570" s="2"/>
      <c r="IF570" s="2"/>
      <c r="IG570" s="2"/>
      <c r="IH570" s="2"/>
      <c r="II570" s="2"/>
      <c r="IJ570" s="2"/>
      <c r="IK570" s="2"/>
      <c r="IL570" s="2"/>
      <c r="IM570" s="2"/>
      <c r="IN570" s="2"/>
      <c r="IO570" s="2"/>
      <c r="IP570" s="2"/>
    </row>
    <row r="571" s="10" customFormat="1" spans="1:15">
      <c r="A571" s="16"/>
      <c r="B571" s="17"/>
      <c r="C571" s="18"/>
      <c r="D571" s="16"/>
      <c r="E571" s="16"/>
      <c r="F571" s="16"/>
      <c r="G571" s="19"/>
      <c r="H571" s="20"/>
      <c r="I571" s="20"/>
      <c r="J571" s="16"/>
      <c r="K571" s="16"/>
      <c r="L571" s="21"/>
      <c r="M571" s="22"/>
      <c r="N571" s="2"/>
      <c r="O571" s="2"/>
    </row>
    <row r="572" spans="14:250">
      <c r="N572" s="10"/>
      <c r="O572" s="2"/>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c r="AR572" s="10"/>
      <c r="AS572" s="10"/>
      <c r="AT572" s="10"/>
      <c r="AU572" s="10"/>
      <c r="AV572" s="10"/>
      <c r="AW572" s="10"/>
      <c r="AX572" s="10"/>
      <c r="AY572" s="10"/>
      <c r="AZ572" s="10"/>
      <c r="BA572" s="10"/>
      <c r="BB572" s="10"/>
      <c r="BC572" s="10"/>
      <c r="BD572" s="10"/>
      <c r="BE572" s="10"/>
      <c r="BF572" s="10"/>
      <c r="BG572" s="10"/>
      <c r="BH572" s="10"/>
      <c r="BI572" s="10"/>
      <c r="BJ572" s="10"/>
      <c r="BK572" s="10"/>
      <c r="BL572" s="10"/>
      <c r="BM572" s="10"/>
      <c r="BN572" s="10"/>
      <c r="BO572" s="10"/>
      <c r="BP572" s="10"/>
      <c r="BQ572" s="10"/>
      <c r="BR572" s="10"/>
      <c r="BS572" s="10"/>
      <c r="BT572" s="10"/>
      <c r="BU572" s="10"/>
      <c r="BV572" s="10"/>
      <c r="BW572" s="10"/>
      <c r="BX572" s="10"/>
      <c r="BY572" s="10"/>
      <c r="BZ572" s="10"/>
      <c r="CA572" s="10"/>
      <c r="CB572" s="10"/>
      <c r="CC572" s="10"/>
      <c r="CD572" s="10"/>
      <c r="CE572" s="10"/>
      <c r="CF572" s="10"/>
      <c r="CG572" s="10"/>
      <c r="CH572" s="10"/>
      <c r="CI572" s="10"/>
      <c r="CJ572" s="10"/>
      <c r="CK572" s="10"/>
      <c r="CL572" s="10"/>
      <c r="CM572" s="10"/>
      <c r="CN572" s="10"/>
      <c r="CO572" s="10"/>
      <c r="CP572" s="10"/>
      <c r="CQ572" s="10"/>
      <c r="CR572" s="10"/>
      <c r="CS572" s="10"/>
      <c r="CT572" s="10"/>
      <c r="CU572" s="10"/>
      <c r="CV572" s="10"/>
      <c r="CW572" s="10"/>
      <c r="CX572" s="10"/>
      <c r="CY572" s="10"/>
      <c r="CZ572" s="10"/>
      <c r="DA572" s="10"/>
      <c r="DB572" s="10"/>
      <c r="DC572" s="10"/>
      <c r="DD572" s="10"/>
      <c r="DE572" s="10"/>
      <c r="DF572" s="10"/>
      <c r="DG572" s="10"/>
      <c r="DH572" s="10"/>
      <c r="DI572" s="10"/>
      <c r="DJ572" s="10"/>
      <c r="DK572" s="10"/>
      <c r="DL572" s="10"/>
      <c r="DM572" s="10"/>
      <c r="DN572" s="10"/>
      <c r="DO572" s="10"/>
      <c r="DP572" s="10"/>
      <c r="DQ572" s="10"/>
      <c r="DR572" s="10"/>
      <c r="DS572" s="10"/>
      <c r="DT572" s="10"/>
      <c r="DU572" s="10"/>
      <c r="DV572" s="10"/>
      <c r="DW572" s="10"/>
      <c r="DX572" s="10"/>
      <c r="DY572" s="10"/>
      <c r="DZ572" s="10"/>
      <c r="EA572" s="10"/>
      <c r="EB572" s="10"/>
      <c r="EC572" s="10"/>
      <c r="ED572" s="10"/>
      <c r="EE572" s="10"/>
      <c r="EF572" s="10"/>
      <c r="EG572" s="10"/>
      <c r="EH572" s="10"/>
      <c r="EI572" s="10"/>
      <c r="EJ572" s="10"/>
      <c r="EK572" s="10"/>
      <c r="EL572" s="10"/>
      <c r="EM572" s="10"/>
      <c r="EN572" s="10"/>
      <c r="EO572" s="10"/>
      <c r="EP572" s="10"/>
      <c r="EQ572" s="10"/>
      <c r="ER572" s="10"/>
      <c r="ES572" s="10"/>
      <c r="ET572" s="10"/>
      <c r="EU572" s="10"/>
      <c r="EV572" s="10"/>
      <c r="EW572" s="10"/>
      <c r="EX572" s="10"/>
      <c r="EY572" s="10"/>
      <c r="EZ572" s="10"/>
      <c r="FA572" s="10"/>
      <c r="FB572" s="10"/>
      <c r="FC572" s="10"/>
      <c r="FD572" s="10"/>
      <c r="FE572" s="10"/>
      <c r="FF572" s="10"/>
      <c r="FG572" s="10"/>
      <c r="FH572" s="10"/>
      <c r="FI572" s="10"/>
      <c r="FJ572" s="10"/>
      <c r="FK572" s="10"/>
      <c r="FL572" s="10"/>
      <c r="FM572" s="10"/>
      <c r="FN572" s="10"/>
      <c r="FO572" s="10"/>
      <c r="FP572" s="10"/>
      <c r="FQ572" s="10"/>
      <c r="FR572" s="10"/>
      <c r="FS572" s="10"/>
      <c r="FT572" s="10"/>
      <c r="FU572" s="10"/>
      <c r="FV572" s="10"/>
      <c r="FW572" s="10"/>
      <c r="FX572" s="10"/>
      <c r="FY572" s="10"/>
      <c r="FZ572" s="10"/>
      <c r="GA572" s="10"/>
      <c r="GB572" s="10"/>
      <c r="GC572" s="10"/>
      <c r="GD572" s="10"/>
      <c r="GE572" s="10"/>
      <c r="GF572" s="10"/>
      <c r="GG572" s="10"/>
      <c r="GH572" s="10"/>
      <c r="GI572" s="10"/>
      <c r="GJ572" s="10"/>
      <c r="GK572" s="10"/>
      <c r="GL572" s="10"/>
      <c r="GM572" s="10"/>
      <c r="GN572" s="10"/>
      <c r="GO572" s="10"/>
      <c r="GP572" s="10"/>
      <c r="GQ572" s="10"/>
      <c r="GR572" s="10"/>
      <c r="GS572" s="10"/>
      <c r="GT572" s="10"/>
      <c r="GU572" s="10"/>
      <c r="GV572" s="10"/>
      <c r="GW572" s="10"/>
      <c r="GX572" s="10"/>
      <c r="GY572" s="10"/>
      <c r="GZ572" s="10"/>
      <c r="HA572" s="10"/>
      <c r="HB572" s="10"/>
      <c r="HC572" s="10"/>
      <c r="HD572" s="10"/>
      <c r="HE572" s="10"/>
      <c r="HF572" s="10"/>
      <c r="HG572" s="10"/>
      <c r="HH572" s="10"/>
      <c r="HI572" s="10"/>
      <c r="HJ572" s="10"/>
      <c r="HK572" s="10"/>
      <c r="HL572" s="10"/>
      <c r="HM572" s="10"/>
      <c r="HN572" s="10"/>
      <c r="HO572" s="10"/>
      <c r="HP572" s="10"/>
      <c r="HQ572" s="10"/>
      <c r="HR572" s="10"/>
      <c r="HS572" s="10"/>
      <c r="HT572" s="10"/>
      <c r="HU572" s="10"/>
      <c r="HV572" s="10"/>
      <c r="HW572" s="10"/>
      <c r="HX572" s="10"/>
      <c r="HY572" s="10"/>
      <c r="HZ572" s="10"/>
      <c r="IA572" s="10"/>
      <c r="IB572" s="10"/>
      <c r="IC572" s="10"/>
      <c r="ID572" s="10"/>
      <c r="IE572" s="10"/>
      <c r="IF572" s="10"/>
      <c r="IG572" s="10"/>
      <c r="IH572" s="10"/>
      <c r="II572" s="10"/>
      <c r="IJ572" s="10"/>
      <c r="IK572" s="10"/>
      <c r="IL572" s="10"/>
      <c r="IM572" s="10"/>
      <c r="IN572" s="10"/>
      <c r="IO572" s="10"/>
      <c r="IP572" s="10"/>
    </row>
    <row r="573" spans="14:250">
      <c r="N573" s="10"/>
      <c r="O573" s="10"/>
      <c r="P573" s="2"/>
      <c r="Q573" s="2"/>
      <c r="R573" s="2"/>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c r="BE573" s="10"/>
      <c r="BF573" s="10"/>
      <c r="BG573" s="10"/>
      <c r="BH573" s="10"/>
      <c r="BI573" s="10"/>
      <c r="BJ573" s="10"/>
      <c r="BK573" s="10"/>
      <c r="BL573" s="10"/>
      <c r="BM573" s="10"/>
      <c r="BN573" s="10"/>
      <c r="BO573" s="10"/>
      <c r="BP573" s="10"/>
      <c r="BQ573" s="10"/>
      <c r="BR573" s="10"/>
      <c r="BS573" s="10"/>
      <c r="BT573" s="10"/>
      <c r="BU573" s="10"/>
      <c r="BV573" s="10"/>
      <c r="BW573" s="10"/>
      <c r="BX573" s="10"/>
      <c r="BY573" s="10"/>
      <c r="BZ573" s="10"/>
      <c r="CA573" s="10"/>
      <c r="CB573" s="10"/>
      <c r="CC573" s="10"/>
      <c r="CD573" s="10"/>
      <c r="CE573" s="10"/>
      <c r="CF573" s="10"/>
      <c r="CG573" s="10"/>
      <c r="CH573" s="10"/>
      <c r="CI573" s="10"/>
      <c r="CJ573" s="10"/>
      <c r="CK573" s="10"/>
      <c r="CL573" s="10"/>
      <c r="CM573" s="10"/>
      <c r="CN573" s="10"/>
      <c r="CO573" s="10"/>
      <c r="CP573" s="10"/>
      <c r="CQ573" s="10"/>
      <c r="CR573" s="10"/>
      <c r="CS573" s="10"/>
      <c r="CT573" s="10"/>
      <c r="CU573" s="10"/>
      <c r="CV573" s="10"/>
      <c r="CW573" s="10"/>
      <c r="CX573" s="10"/>
      <c r="CY573" s="10"/>
      <c r="CZ573" s="10"/>
      <c r="DA573" s="10"/>
      <c r="DB573" s="10"/>
      <c r="DC573" s="10"/>
      <c r="DD573" s="10"/>
      <c r="DE573" s="10"/>
      <c r="DF573" s="10"/>
      <c r="DG573" s="10"/>
      <c r="DH573" s="10"/>
      <c r="DI573" s="10"/>
      <c r="DJ573" s="10"/>
      <c r="DK573" s="10"/>
      <c r="DL573" s="10"/>
      <c r="DM573" s="10"/>
      <c r="DN573" s="10"/>
      <c r="DO573" s="10"/>
      <c r="DP573" s="10"/>
      <c r="DQ573" s="10"/>
      <c r="DR573" s="10"/>
      <c r="DS573" s="10"/>
      <c r="DT573" s="10"/>
      <c r="DU573" s="10"/>
      <c r="DV573" s="10"/>
      <c r="DW573" s="10"/>
      <c r="DX573" s="10"/>
      <c r="DY573" s="10"/>
      <c r="DZ573" s="10"/>
      <c r="EA573" s="10"/>
      <c r="EB573" s="10"/>
      <c r="EC573" s="10"/>
      <c r="ED573" s="10"/>
      <c r="EE573" s="10"/>
      <c r="EF573" s="10"/>
      <c r="EG573" s="10"/>
      <c r="EH573" s="10"/>
      <c r="EI573" s="10"/>
      <c r="EJ573" s="10"/>
      <c r="EK573" s="10"/>
      <c r="EL573" s="10"/>
      <c r="EM573" s="10"/>
      <c r="EN573" s="10"/>
      <c r="EO573" s="10"/>
      <c r="EP573" s="10"/>
      <c r="EQ573" s="10"/>
      <c r="ER573" s="10"/>
      <c r="ES573" s="10"/>
      <c r="ET573" s="10"/>
      <c r="EU573" s="10"/>
      <c r="EV573" s="10"/>
      <c r="EW573" s="10"/>
      <c r="EX573" s="10"/>
      <c r="EY573" s="10"/>
      <c r="EZ573" s="10"/>
      <c r="FA573" s="10"/>
      <c r="FB573" s="10"/>
      <c r="FC573" s="10"/>
      <c r="FD573" s="10"/>
      <c r="FE573" s="10"/>
      <c r="FF573" s="10"/>
      <c r="FG573" s="10"/>
      <c r="FH573" s="10"/>
      <c r="FI573" s="10"/>
      <c r="FJ573" s="10"/>
      <c r="FK573" s="10"/>
      <c r="FL573" s="10"/>
      <c r="FM573" s="10"/>
      <c r="FN573" s="10"/>
      <c r="FO573" s="10"/>
      <c r="FP573" s="10"/>
      <c r="FQ573" s="10"/>
      <c r="FR573" s="10"/>
      <c r="FS573" s="10"/>
      <c r="FT573" s="10"/>
      <c r="FU573" s="10"/>
      <c r="FV573" s="10"/>
      <c r="FW573" s="10"/>
      <c r="FX573" s="10"/>
      <c r="FY573" s="10"/>
      <c r="FZ573" s="10"/>
      <c r="GA573" s="10"/>
      <c r="GB573" s="10"/>
      <c r="GC573" s="10"/>
      <c r="GD573" s="10"/>
      <c r="GE573" s="10"/>
      <c r="GF573" s="10"/>
      <c r="GG573" s="10"/>
      <c r="GH573" s="10"/>
      <c r="GI573" s="10"/>
      <c r="GJ573" s="10"/>
      <c r="GK573" s="10"/>
      <c r="GL573" s="10"/>
      <c r="GM573" s="10"/>
      <c r="GN573" s="10"/>
      <c r="GO573" s="10"/>
      <c r="GP573" s="10"/>
      <c r="GQ573" s="10"/>
      <c r="GR573" s="10"/>
      <c r="GS573" s="10"/>
      <c r="GT573" s="10"/>
      <c r="GU573" s="10"/>
      <c r="GV573" s="10"/>
      <c r="GW573" s="10"/>
      <c r="GX573" s="10"/>
      <c r="GY573" s="10"/>
      <c r="GZ573" s="10"/>
      <c r="HA573" s="10"/>
      <c r="HB573" s="10"/>
      <c r="HC573" s="10"/>
      <c r="HD573" s="10"/>
      <c r="HE573" s="10"/>
      <c r="HF573" s="10"/>
      <c r="HG573" s="10"/>
      <c r="HH573" s="10"/>
      <c r="HI573" s="10"/>
      <c r="HJ573" s="10"/>
      <c r="HK573" s="10"/>
      <c r="HL573" s="10"/>
      <c r="HM573" s="10"/>
      <c r="HN573" s="10"/>
      <c r="HO573" s="10"/>
      <c r="HP573" s="10"/>
      <c r="HQ573" s="10"/>
      <c r="HR573" s="10"/>
      <c r="HS573" s="10"/>
      <c r="HT573" s="10"/>
      <c r="HU573" s="10"/>
      <c r="HV573" s="10"/>
      <c r="HW573" s="10"/>
      <c r="HX573" s="10"/>
      <c r="HY573" s="10"/>
      <c r="HZ573" s="10"/>
      <c r="IA573" s="10"/>
      <c r="IB573" s="10"/>
      <c r="IC573" s="10"/>
      <c r="ID573" s="10"/>
      <c r="IE573" s="10"/>
      <c r="IF573" s="10"/>
      <c r="IG573" s="10"/>
      <c r="IH573" s="10"/>
      <c r="II573" s="10"/>
      <c r="IJ573" s="10"/>
      <c r="IK573" s="10"/>
      <c r="IL573" s="10"/>
      <c r="IM573" s="10"/>
      <c r="IN573" s="10"/>
      <c r="IO573" s="10"/>
      <c r="IP573" s="10"/>
    </row>
    <row r="574" s="14" customFormat="1" spans="1:250">
      <c r="A574" s="16"/>
      <c r="B574" s="17"/>
      <c r="C574" s="18"/>
      <c r="D574" s="16"/>
      <c r="E574" s="16"/>
      <c r="F574" s="16"/>
      <c r="G574" s="19"/>
      <c r="H574" s="20"/>
      <c r="I574" s="20"/>
      <c r="J574" s="16"/>
      <c r="K574" s="16"/>
      <c r="L574" s="21"/>
      <c r="M574" s="22"/>
      <c r="N574" s="10"/>
      <c r="O574" s="10"/>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c r="CD574" s="2"/>
      <c r="CE574" s="2"/>
      <c r="CF574" s="2"/>
      <c r="CG574" s="2"/>
      <c r="CH574" s="2"/>
      <c r="CI574" s="2"/>
      <c r="CJ574" s="2"/>
      <c r="CK574" s="2"/>
      <c r="CL574" s="2"/>
      <c r="CM574" s="2"/>
      <c r="CN574" s="2"/>
      <c r="CO574" s="2"/>
      <c r="CP574" s="2"/>
      <c r="CQ574" s="2"/>
      <c r="CR574" s="2"/>
      <c r="CS574" s="2"/>
      <c r="CT574" s="2"/>
      <c r="CU574" s="2"/>
      <c r="CV574" s="2"/>
      <c r="CW574" s="2"/>
      <c r="CX574" s="2"/>
      <c r="CY574" s="2"/>
      <c r="CZ574" s="2"/>
      <c r="DA574" s="2"/>
      <c r="DB574" s="2"/>
      <c r="DC574" s="2"/>
      <c r="DD574" s="2"/>
      <c r="DE574" s="2"/>
      <c r="DF574" s="2"/>
      <c r="DG574" s="2"/>
      <c r="DH574" s="2"/>
      <c r="DI574" s="2"/>
      <c r="DJ574" s="2"/>
      <c r="DK574" s="2"/>
      <c r="DL574" s="2"/>
      <c r="DM574" s="2"/>
      <c r="DN574" s="2"/>
      <c r="DO574" s="2"/>
      <c r="DP574" s="2"/>
      <c r="DQ574" s="2"/>
      <c r="DR574" s="2"/>
      <c r="DS574" s="2"/>
      <c r="DT574" s="2"/>
      <c r="DU574" s="2"/>
      <c r="DV574" s="2"/>
      <c r="DW574" s="2"/>
      <c r="DX574" s="2"/>
      <c r="DY574" s="2"/>
      <c r="DZ574" s="2"/>
      <c r="EA574" s="2"/>
      <c r="EB574" s="2"/>
      <c r="EC574" s="2"/>
      <c r="ED574" s="2"/>
      <c r="EE574" s="2"/>
      <c r="EF574" s="2"/>
      <c r="EG574" s="2"/>
      <c r="EH574" s="2"/>
      <c r="EI574" s="2"/>
      <c r="EJ574" s="2"/>
      <c r="EK574" s="2"/>
      <c r="EL574" s="2"/>
      <c r="EM574" s="2"/>
      <c r="EN574" s="2"/>
      <c r="EO574" s="2"/>
      <c r="EP574" s="2"/>
      <c r="EQ574" s="2"/>
      <c r="ER574" s="2"/>
      <c r="ES574" s="2"/>
      <c r="ET574" s="2"/>
      <c r="EU574" s="2"/>
      <c r="EV574" s="2"/>
      <c r="EW574" s="2"/>
      <c r="EX574" s="2"/>
      <c r="EY574" s="2"/>
      <c r="EZ574" s="2"/>
      <c r="FA574" s="2"/>
      <c r="FB574" s="2"/>
      <c r="FC574" s="2"/>
      <c r="FD574" s="2"/>
      <c r="FE574" s="2"/>
      <c r="FF574" s="2"/>
      <c r="FG574" s="2"/>
      <c r="FH574" s="2"/>
      <c r="FI574" s="2"/>
      <c r="FJ574" s="2"/>
      <c r="FK574" s="2"/>
      <c r="FL574" s="2"/>
      <c r="FM574" s="2"/>
      <c r="FN574" s="2"/>
      <c r="FO574" s="2"/>
      <c r="FP574" s="2"/>
      <c r="FQ574" s="2"/>
      <c r="FR574" s="2"/>
      <c r="FS574" s="2"/>
      <c r="FT574" s="2"/>
      <c r="FU574" s="2"/>
      <c r="FV574" s="2"/>
      <c r="FW574" s="2"/>
      <c r="FX574" s="2"/>
      <c r="FY574" s="2"/>
      <c r="FZ574" s="2"/>
      <c r="GA574" s="2"/>
      <c r="GB574" s="2"/>
      <c r="GC574" s="2"/>
      <c r="GD574" s="2"/>
      <c r="GE574" s="2"/>
      <c r="GF574" s="2"/>
      <c r="GG574" s="2"/>
      <c r="GH574" s="2"/>
      <c r="GI574" s="2"/>
      <c r="GJ574" s="2"/>
      <c r="GK574" s="2"/>
      <c r="GL574" s="2"/>
      <c r="GM574" s="2"/>
      <c r="GN574" s="2"/>
      <c r="GO574" s="2"/>
      <c r="GP574" s="2"/>
      <c r="GQ574" s="2"/>
      <c r="GR574" s="2"/>
      <c r="GS574" s="2"/>
      <c r="GT574" s="2"/>
      <c r="GU574" s="2"/>
      <c r="GV574" s="2"/>
      <c r="GW574" s="2"/>
      <c r="GX574" s="2"/>
      <c r="GY574" s="2"/>
      <c r="GZ574" s="2"/>
      <c r="HA574" s="2"/>
      <c r="HB574" s="2"/>
      <c r="HC574" s="2"/>
      <c r="HD574" s="2"/>
      <c r="HE574" s="2"/>
      <c r="HF574" s="2"/>
      <c r="HG574" s="2"/>
      <c r="HH574" s="2"/>
      <c r="HI574" s="2"/>
      <c r="HJ574" s="2"/>
      <c r="HK574" s="2"/>
      <c r="HL574" s="2"/>
      <c r="HM574" s="2"/>
      <c r="HN574" s="2"/>
      <c r="HO574" s="2"/>
      <c r="HP574" s="2"/>
      <c r="HQ574" s="2"/>
      <c r="HR574" s="2"/>
      <c r="HS574" s="2"/>
      <c r="HT574" s="2"/>
      <c r="HU574" s="2"/>
      <c r="HV574" s="2"/>
      <c r="HW574" s="2"/>
      <c r="HX574" s="2"/>
      <c r="HY574" s="2"/>
      <c r="HZ574" s="2"/>
      <c r="IA574" s="2"/>
      <c r="IB574" s="2"/>
      <c r="IC574" s="2"/>
      <c r="ID574" s="2"/>
      <c r="IE574" s="2"/>
      <c r="IF574" s="2"/>
      <c r="IG574" s="2"/>
      <c r="IH574" s="2"/>
      <c r="II574" s="2"/>
      <c r="IJ574" s="2"/>
      <c r="IK574" s="2"/>
      <c r="IL574" s="2"/>
      <c r="IM574" s="2"/>
      <c r="IN574" s="2"/>
      <c r="IO574" s="2"/>
      <c r="IP574" s="2"/>
    </row>
    <row r="575" s="14" customFormat="1" spans="1:250">
      <c r="A575" s="16"/>
      <c r="B575" s="17"/>
      <c r="C575" s="18"/>
      <c r="D575" s="16"/>
      <c r="E575" s="16"/>
      <c r="F575" s="16"/>
      <c r="G575" s="19"/>
      <c r="H575" s="20"/>
      <c r="I575" s="20"/>
      <c r="J575" s="16"/>
      <c r="K575" s="16"/>
      <c r="L575" s="21"/>
      <c r="M575" s="22"/>
      <c r="N575" s="10"/>
      <c r="O575" s="10"/>
      <c r="P575" s="10"/>
      <c r="Q575" s="10"/>
      <c r="R575" s="10"/>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H575" s="2"/>
      <c r="CI575" s="2"/>
      <c r="CJ575" s="2"/>
      <c r="CK575" s="2"/>
      <c r="CL575" s="2"/>
      <c r="CM575" s="2"/>
      <c r="CN575" s="2"/>
      <c r="CO575" s="2"/>
      <c r="CP575" s="2"/>
      <c r="CQ575" s="2"/>
      <c r="CR575" s="2"/>
      <c r="CS575" s="2"/>
      <c r="CT575" s="2"/>
      <c r="CU575" s="2"/>
      <c r="CV575" s="2"/>
      <c r="CW575" s="2"/>
      <c r="CX575" s="2"/>
      <c r="CY575" s="2"/>
      <c r="CZ575" s="2"/>
      <c r="DA575" s="2"/>
      <c r="DB575" s="2"/>
      <c r="DC575" s="2"/>
      <c r="DD575" s="2"/>
      <c r="DE575" s="2"/>
      <c r="DF575" s="2"/>
      <c r="DG575" s="2"/>
      <c r="DH575" s="2"/>
      <c r="DI575" s="2"/>
      <c r="DJ575" s="2"/>
      <c r="DK575" s="2"/>
      <c r="DL575" s="2"/>
      <c r="DM575" s="2"/>
      <c r="DN575" s="2"/>
      <c r="DO575" s="2"/>
      <c r="DP575" s="2"/>
      <c r="DQ575" s="2"/>
      <c r="DR575" s="2"/>
      <c r="DS575" s="2"/>
      <c r="DT575" s="2"/>
      <c r="DU575" s="2"/>
      <c r="DV575" s="2"/>
      <c r="DW575" s="2"/>
      <c r="DX575" s="2"/>
      <c r="DY575" s="2"/>
      <c r="DZ575" s="2"/>
      <c r="EA575" s="2"/>
      <c r="EB575" s="2"/>
      <c r="EC575" s="2"/>
      <c r="ED575" s="2"/>
      <c r="EE575" s="2"/>
      <c r="EF575" s="2"/>
      <c r="EG575" s="2"/>
      <c r="EH575" s="2"/>
      <c r="EI575" s="2"/>
      <c r="EJ575" s="2"/>
      <c r="EK575" s="2"/>
      <c r="EL575" s="2"/>
      <c r="EM575" s="2"/>
      <c r="EN575" s="2"/>
      <c r="EO575" s="2"/>
      <c r="EP575" s="2"/>
      <c r="EQ575" s="2"/>
      <c r="ER575" s="2"/>
      <c r="ES575" s="2"/>
      <c r="ET575" s="2"/>
      <c r="EU575" s="2"/>
      <c r="EV575" s="2"/>
      <c r="EW575" s="2"/>
      <c r="EX575" s="2"/>
      <c r="EY575" s="2"/>
      <c r="EZ575" s="2"/>
      <c r="FA575" s="2"/>
      <c r="FB575" s="2"/>
      <c r="FC575" s="2"/>
      <c r="FD575" s="2"/>
      <c r="FE575" s="2"/>
      <c r="FF575" s="2"/>
      <c r="FG575" s="2"/>
      <c r="FH575" s="2"/>
      <c r="FI575" s="2"/>
      <c r="FJ575" s="2"/>
      <c r="FK575" s="2"/>
      <c r="FL575" s="2"/>
      <c r="FM575" s="2"/>
      <c r="FN575" s="2"/>
      <c r="FO575" s="2"/>
      <c r="FP575" s="2"/>
      <c r="FQ575" s="2"/>
      <c r="FR575" s="2"/>
      <c r="FS575" s="2"/>
      <c r="FT575" s="2"/>
      <c r="FU575" s="2"/>
      <c r="FV575" s="2"/>
      <c r="FW575" s="2"/>
      <c r="FX575" s="2"/>
      <c r="FY575" s="2"/>
      <c r="FZ575" s="2"/>
      <c r="GA575" s="2"/>
      <c r="GB575" s="2"/>
      <c r="GC575" s="2"/>
      <c r="GD575" s="2"/>
      <c r="GE575" s="2"/>
      <c r="GF575" s="2"/>
      <c r="GG575" s="2"/>
      <c r="GH575" s="2"/>
      <c r="GI575" s="2"/>
      <c r="GJ575" s="2"/>
      <c r="GK575" s="2"/>
      <c r="GL575" s="2"/>
      <c r="GM575" s="2"/>
      <c r="GN575" s="2"/>
      <c r="GO575" s="2"/>
      <c r="GP575" s="2"/>
      <c r="GQ575" s="2"/>
      <c r="GR575" s="2"/>
      <c r="GS575" s="2"/>
      <c r="GT575" s="2"/>
      <c r="GU575" s="2"/>
      <c r="GV575" s="2"/>
      <c r="GW575" s="2"/>
      <c r="GX575" s="2"/>
      <c r="GY575" s="2"/>
      <c r="GZ575" s="2"/>
      <c r="HA575" s="2"/>
      <c r="HB575" s="2"/>
      <c r="HC575" s="2"/>
      <c r="HD575" s="2"/>
      <c r="HE575" s="2"/>
      <c r="HF575" s="2"/>
      <c r="HG575" s="2"/>
      <c r="HH575" s="2"/>
      <c r="HI575" s="2"/>
      <c r="HJ575" s="2"/>
      <c r="HK575" s="2"/>
      <c r="HL575" s="2"/>
      <c r="HM575" s="2"/>
      <c r="HN575" s="2"/>
      <c r="HO575" s="2"/>
      <c r="HP575" s="2"/>
      <c r="HQ575" s="2"/>
      <c r="HR575" s="2"/>
      <c r="HS575" s="2"/>
      <c r="HT575" s="2"/>
      <c r="HU575" s="2"/>
      <c r="HV575" s="2"/>
      <c r="HW575" s="2"/>
      <c r="HX575" s="2"/>
      <c r="HY575" s="2"/>
      <c r="HZ575" s="2"/>
      <c r="IA575" s="2"/>
      <c r="IB575" s="2"/>
      <c r="IC575" s="2"/>
      <c r="ID575" s="2"/>
      <c r="IE575" s="2"/>
      <c r="IF575" s="2"/>
      <c r="IG575" s="2"/>
      <c r="IH575" s="2"/>
      <c r="II575" s="2"/>
      <c r="IJ575" s="2"/>
      <c r="IK575" s="2"/>
      <c r="IL575" s="2"/>
      <c r="IM575" s="2"/>
      <c r="IN575" s="2"/>
      <c r="IO575" s="2"/>
      <c r="IP575" s="2"/>
    </row>
    <row r="576" s="10" customFormat="1" spans="1:14">
      <c r="A576" s="16"/>
      <c r="B576" s="17"/>
      <c r="C576" s="18"/>
      <c r="D576" s="16"/>
      <c r="E576" s="16"/>
      <c r="F576" s="16"/>
      <c r="G576" s="19"/>
      <c r="H576" s="20"/>
      <c r="I576" s="20"/>
      <c r="J576" s="16"/>
      <c r="K576" s="16"/>
      <c r="L576" s="21"/>
      <c r="M576" s="22"/>
      <c r="N576" s="16"/>
    </row>
    <row r="577" s="10" customFormat="1" spans="1:15">
      <c r="A577" s="16"/>
      <c r="B577" s="17"/>
      <c r="C577" s="18"/>
      <c r="D577" s="16"/>
      <c r="E577" s="16"/>
      <c r="F577" s="16"/>
      <c r="G577" s="19"/>
      <c r="H577" s="20"/>
      <c r="I577" s="20"/>
      <c r="J577" s="16"/>
      <c r="K577" s="16"/>
      <c r="L577" s="21"/>
      <c r="M577" s="22"/>
      <c r="N577" s="16"/>
      <c r="O577" s="16"/>
    </row>
    <row r="578" spans="16:25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c r="AR578" s="10"/>
      <c r="AS578" s="10"/>
      <c r="AT578" s="10"/>
      <c r="AU578" s="10"/>
      <c r="AV578" s="10"/>
      <c r="AW578" s="10"/>
      <c r="AX578" s="10"/>
      <c r="AY578" s="10"/>
      <c r="AZ578" s="10"/>
      <c r="BA578" s="10"/>
      <c r="BB578" s="10"/>
      <c r="BC578" s="10"/>
      <c r="BD578" s="10"/>
      <c r="BE578" s="10"/>
      <c r="BF578" s="10"/>
      <c r="BG578" s="10"/>
      <c r="BH578" s="10"/>
      <c r="BI578" s="10"/>
      <c r="BJ578" s="10"/>
      <c r="BK578" s="10"/>
      <c r="BL578" s="10"/>
      <c r="BM578" s="10"/>
      <c r="BN578" s="10"/>
      <c r="BO578" s="10"/>
      <c r="BP578" s="10"/>
      <c r="BQ578" s="10"/>
      <c r="BR578" s="10"/>
      <c r="BS578" s="10"/>
      <c r="BT578" s="10"/>
      <c r="BU578" s="10"/>
      <c r="BV578" s="10"/>
      <c r="BW578" s="10"/>
      <c r="BX578" s="10"/>
      <c r="BY578" s="10"/>
      <c r="BZ578" s="10"/>
      <c r="CA578" s="10"/>
      <c r="CB578" s="10"/>
      <c r="CC578" s="10"/>
      <c r="CD578" s="10"/>
      <c r="CE578" s="10"/>
      <c r="CF578" s="10"/>
      <c r="CG578" s="10"/>
      <c r="CH578" s="10"/>
      <c r="CI578" s="10"/>
      <c r="CJ578" s="10"/>
      <c r="CK578" s="10"/>
      <c r="CL578" s="10"/>
      <c r="CM578" s="10"/>
      <c r="CN578" s="10"/>
      <c r="CO578" s="10"/>
      <c r="CP578" s="10"/>
      <c r="CQ578" s="10"/>
      <c r="CR578" s="10"/>
      <c r="CS578" s="10"/>
      <c r="CT578" s="10"/>
      <c r="CU578" s="10"/>
      <c r="CV578" s="10"/>
      <c r="CW578" s="10"/>
      <c r="CX578" s="10"/>
      <c r="CY578" s="10"/>
      <c r="CZ578" s="10"/>
      <c r="DA578" s="10"/>
      <c r="DB578" s="10"/>
      <c r="DC578" s="10"/>
      <c r="DD578" s="10"/>
      <c r="DE578" s="10"/>
      <c r="DF578" s="10"/>
      <c r="DG578" s="10"/>
      <c r="DH578" s="10"/>
      <c r="DI578" s="10"/>
      <c r="DJ578" s="10"/>
      <c r="DK578" s="10"/>
      <c r="DL578" s="10"/>
      <c r="DM578" s="10"/>
      <c r="DN578" s="10"/>
      <c r="DO578" s="10"/>
      <c r="DP578" s="10"/>
      <c r="DQ578" s="10"/>
      <c r="DR578" s="10"/>
      <c r="DS578" s="10"/>
      <c r="DT578" s="10"/>
      <c r="DU578" s="10"/>
      <c r="DV578" s="10"/>
      <c r="DW578" s="10"/>
      <c r="DX578" s="10"/>
      <c r="DY578" s="10"/>
      <c r="DZ578" s="10"/>
      <c r="EA578" s="10"/>
      <c r="EB578" s="10"/>
      <c r="EC578" s="10"/>
      <c r="ED578" s="10"/>
      <c r="EE578" s="10"/>
      <c r="EF578" s="10"/>
      <c r="EG578" s="10"/>
      <c r="EH578" s="10"/>
      <c r="EI578" s="10"/>
      <c r="EJ578" s="10"/>
      <c r="EK578" s="10"/>
      <c r="EL578" s="10"/>
      <c r="EM578" s="10"/>
      <c r="EN578" s="10"/>
      <c r="EO578" s="10"/>
      <c r="EP578" s="10"/>
      <c r="EQ578" s="10"/>
      <c r="ER578" s="10"/>
      <c r="ES578" s="10"/>
      <c r="ET578" s="10"/>
      <c r="EU578" s="10"/>
      <c r="EV578" s="10"/>
      <c r="EW578" s="10"/>
      <c r="EX578" s="10"/>
      <c r="EY578" s="10"/>
      <c r="EZ578" s="10"/>
      <c r="FA578" s="10"/>
      <c r="FB578" s="10"/>
      <c r="FC578" s="10"/>
      <c r="FD578" s="10"/>
      <c r="FE578" s="10"/>
      <c r="FF578" s="10"/>
      <c r="FG578" s="10"/>
      <c r="FH578" s="10"/>
      <c r="FI578" s="10"/>
      <c r="FJ578" s="10"/>
      <c r="FK578" s="10"/>
      <c r="FL578" s="10"/>
      <c r="FM578" s="10"/>
      <c r="FN578" s="10"/>
      <c r="FO578" s="10"/>
      <c r="FP578" s="10"/>
      <c r="FQ578" s="10"/>
      <c r="FR578" s="10"/>
      <c r="FS578" s="10"/>
      <c r="FT578" s="10"/>
      <c r="FU578" s="10"/>
      <c r="FV578" s="10"/>
      <c r="FW578" s="10"/>
      <c r="FX578" s="10"/>
      <c r="FY578" s="10"/>
      <c r="FZ578" s="10"/>
      <c r="GA578" s="10"/>
      <c r="GB578" s="10"/>
      <c r="GC578" s="10"/>
      <c r="GD578" s="10"/>
      <c r="GE578" s="10"/>
      <c r="GF578" s="10"/>
      <c r="GG578" s="10"/>
      <c r="GH578" s="10"/>
      <c r="GI578" s="10"/>
      <c r="GJ578" s="10"/>
      <c r="GK578" s="10"/>
      <c r="GL578" s="10"/>
      <c r="GM578" s="10"/>
      <c r="GN578" s="10"/>
      <c r="GO578" s="10"/>
      <c r="GP578" s="10"/>
      <c r="GQ578" s="10"/>
      <c r="GR578" s="10"/>
      <c r="GS578" s="10"/>
      <c r="GT578" s="10"/>
      <c r="GU578" s="10"/>
      <c r="GV578" s="10"/>
      <c r="GW578" s="10"/>
      <c r="GX578" s="10"/>
      <c r="GY578" s="10"/>
      <c r="GZ578" s="10"/>
      <c r="HA578" s="10"/>
      <c r="HB578" s="10"/>
      <c r="HC578" s="10"/>
      <c r="HD578" s="10"/>
      <c r="HE578" s="10"/>
      <c r="HF578" s="10"/>
      <c r="HG578" s="10"/>
      <c r="HH578" s="10"/>
      <c r="HI578" s="10"/>
      <c r="HJ578" s="10"/>
      <c r="HK578" s="10"/>
      <c r="HL578" s="10"/>
      <c r="HM578" s="10"/>
      <c r="HN578" s="10"/>
      <c r="HO578" s="10"/>
      <c r="HP578" s="10"/>
      <c r="HQ578" s="10"/>
      <c r="HR578" s="10"/>
      <c r="HS578" s="10"/>
      <c r="HT578" s="10"/>
      <c r="HU578" s="10"/>
      <c r="HV578" s="10"/>
      <c r="HW578" s="10"/>
      <c r="HX578" s="10"/>
      <c r="HY578" s="10"/>
      <c r="HZ578" s="10"/>
      <c r="IA578" s="10"/>
      <c r="IB578" s="10"/>
      <c r="IC578" s="10"/>
      <c r="ID578" s="10"/>
      <c r="IE578" s="10"/>
      <c r="IF578" s="10"/>
      <c r="IG578" s="10"/>
      <c r="IH578" s="10"/>
      <c r="II578" s="10"/>
      <c r="IJ578" s="10"/>
      <c r="IK578" s="10"/>
      <c r="IL578" s="10"/>
      <c r="IM578" s="10"/>
      <c r="IN578" s="10"/>
      <c r="IO578" s="10"/>
      <c r="IP578" s="10"/>
    </row>
    <row r="579" spans="19:25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c r="BC579" s="10"/>
      <c r="BD579" s="10"/>
      <c r="BE579" s="10"/>
      <c r="BF579" s="10"/>
      <c r="BG579" s="10"/>
      <c r="BH579" s="10"/>
      <c r="BI579" s="10"/>
      <c r="BJ579" s="10"/>
      <c r="BK579" s="10"/>
      <c r="BL579" s="10"/>
      <c r="BM579" s="10"/>
      <c r="BN579" s="10"/>
      <c r="BO579" s="10"/>
      <c r="BP579" s="10"/>
      <c r="BQ579" s="10"/>
      <c r="BR579" s="10"/>
      <c r="BS579" s="10"/>
      <c r="BT579" s="10"/>
      <c r="BU579" s="10"/>
      <c r="BV579" s="10"/>
      <c r="BW579" s="10"/>
      <c r="BX579" s="10"/>
      <c r="BY579" s="10"/>
      <c r="BZ579" s="10"/>
      <c r="CA579" s="10"/>
      <c r="CB579" s="10"/>
      <c r="CC579" s="10"/>
      <c r="CD579" s="10"/>
      <c r="CE579" s="10"/>
      <c r="CF579" s="10"/>
      <c r="CG579" s="10"/>
      <c r="CH579" s="10"/>
      <c r="CI579" s="10"/>
      <c r="CJ579" s="10"/>
      <c r="CK579" s="10"/>
      <c r="CL579" s="10"/>
      <c r="CM579" s="10"/>
      <c r="CN579" s="10"/>
      <c r="CO579" s="10"/>
      <c r="CP579" s="10"/>
      <c r="CQ579" s="10"/>
      <c r="CR579" s="10"/>
      <c r="CS579" s="10"/>
      <c r="CT579" s="10"/>
      <c r="CU579" s="10"/>
      <c r="CV579" s="10"/>
      <c r="CW579" s="10"/>
      <c r="CX579" s="10"/>
      <c r="CY579" s="10"/>
      <c r="CZ579" s="10"/>
      <c r="DA579" s="10"/>
      <c r="DB579" s="10"/>
      <c r="DC579" s="10"/>
      <c r="DD579" s="10"/>
      <c r="DE579" s="10"/>
      <c r="DF579" s="10"/>
      <c r="DG579" s="10"/>
      <c r="DH579" s="10"/>
      <c r="DI579" s="10"/>
      <c r="DJ579" s="10"/>
      <c r="DK579" s="10"/>
      <c r="DL579" s="10"/>
      <c r="DM579" s="10"/>
      <c r="DN579" s="10"/>
      <c r="DO579" s="10"/>
      <c r="DP579" s="10"/>
      <c r="DQ579" s="10"/>
      <c r="DR579" s="10"/>
      <c r="DS579" s="10"/>
      <c r="DT579" s="10"/>
      <c r="DU579" s="10"/>
      <c r="DV579" s="10"/>
      <c r="DW579" s="10"/>
      <c r="DX579" s="10"/>
      <c r="DY579" s="10"/>
      <c r="DZ579" s="10"/>
      <c r="EA579" s="10"/>
      <c r="EB579" s="10"/>
      <c r="EC579" s="10"/>
      <c r="ED579" s="10"/>
      <c r="EE579" s="10"/>
      <c r="EF579" s="10"/>
      <c r="EG579" s="10"/>
      <c r="EH579" s="10"/>
      <c r="EI579" s="10"/>
      <c r="EJ579" s="10"/>
      <c r="EK579" s="10"/>
      <c r="EL579" s="10"/>
      <c r="EM579" s="10"/>
      <c r="EN579" s="10"/>
      <c r="EO579" s="10"/>
      <c r="EP579" s="10"/>
      <c r="EQ579" s="10"/>
      <c r="ER579" s="10"/>
      <c r="ES579" s="10"/>
      <c r="ET579" s="10"/>
      <c r="EU579" s="10"/>
      <c r="EV579" s="10"/>
      <c r="EW579" s="10"/>
      <c r="EX579" s="10"/>
      <c r="EY579" s="10"/>
      <c r="EZ579" s="10"/>
      <c r="FA579" s="10"/>
      <c r="FB579" s="10"/>
      <c r="FC579" s="10"/>
      <c r="FD579" s="10"/>
      <c r="FE579" s="10"/>
      <c r="FF579" s="10"/>
      <c r="FG579" s="10"/>
      <c r="FH579" s="10"/>
      <c r="FI579" s="10"/>
      <c r="FJ579" s="10"/>
      <c r="FK579" s="10"/>
      <c r="FL579" s="10"/>
      <c r="FM579" s="10"/>
      <c r="FN579" s="10"/>
      <c r="FO579" s="10"/>
      <c r="FP579" s="10"/>
      <c r="FQ579" s="10"/>
      <c r="FR579" s="10"/>
      <c r="FS579" s="10"/>
      <c r="FT579" s="10"/>
      <c r="FU579" s="10"/>
      <c r="FV579" s="10"/>
      <c r="FW579" s="10"/>
      <c r="FX579" s="10"/>
      <c r="FY579" s="10"/>
      <c r="FZ579" s="10"/>
      <c r="GA579" s="10"/>
      <c r="GB579" s="10"/>
      <c r="GC579" s="10"/>
      <c r="GD579" s="10"/>
      <c r="GE579" s="10"/>
      <c r="GF579" s="10"/>
      <c r="GG579" s="10"/>
      <c r="GH579" s="10"/>
      <c r="GI579" s="10"/>
      <c r="GJ579" s="10"/>
      <c r="GK579" s="10"/>
      <c r="GL579" s="10"/>
      <c r="GM579" s="10"/>
      <c r="GN579" s="10"/>
      <c r="GO579" s="10"/>
      <c r="GP579" s="10"/>
      <c r="GQ579" s="10"/>
      <c r="GR579" s="10"/>
      <c r="GS579" s="10"/>
      <c r="GT579" s="10"/>
      <c r="GU579" s="10"/>
      <c r="GV579" s="10"/>
      <c r="GW579" s="10"/>
      <c r="GX579" s="10"/>
      <c r="GY579" s="10"/>
      <c r="GZ579" s="10"/>
      <c r="HA579" s="10"/>
      <c r="HB579" s="10"/>
      <c r="HC579" s="10"/>
      <c r="HD579" s="10"/>
      <c r="HE579" s="10"/>
      <c r="HF579" s="10"/>
      <c r="HG579" s="10"/>
      <c r="HH579" s="10"/>
      <c r="HI579" s="10"/>
      <c r="HJ579" s="10"/>
      <c r="HK579" s="10"/>
      <c r="HL579" s="10"/>
      <c r="HM579" s="10"/>
      <c r="HN579" s="10"/>
      <c r="HO579" s="10"/>
      <c r="HP579" s="10"/>
      <c r="HQ579" s="10"/>
      <c r="HR579" s="10"/>
      <c r="HS579" s="10"/>
      <c r="HT579" s="10"/>
      <c r="HU579" s="10"/>
      <c r="HV579" s="10"/>
      <c r="HW579" s="10"/>
      <c r="HX579" s="10"/>
      <c r="HY579" s="10"/>
      <c r="HZ579" s="10"/>
      <c r="IA579" s="10"/>
      <c r="IB579" s="10"/>
      <c r="IC579" s="10"/>
      <c r="ID579" s="10"/>
      <c r="IE579" s="10"/>
      <c r="IF579" s="10"/>
      <c r="IG579" s="10"/>
      <c r="IH579" s="10"/>
      <c r="II579" s="10"/>
      <c r="IJ579" s="10"/>
      <c r="IK579" s="10"/>
      <c r="IL579" s="10"/>
      <c r="IM579" s="10"/>
      <c r="IN579" s="10"/>
      <c r="IO579" s="10"/>
      <c r="IP579" s="10"/>
    </row>
  </sheetData>
  <protectedRanges>
    <protectedRange sqref="B346" name="区域1_2_1_2_2_4_3_1_2_1_1_1_1"/>
    <protectedRange sqref="G346" name="区域1_2_1_2_2_4_3_1_2_1_1_2_1"/>
    <protectedRange sqref="B339:B340 B347 B350" name="区域1_2_1_2_2_4_3_1_2_1_1_4_1"/>
    <protectedRange sqref="G339:G340 G347 G350" name="区域1_2_1_2_2_4_3_1_2_1_1_5_1"/>
  </protectedRanges>
  <mergeCells count="8">
    <mergeCell ref="A1:B1"/>
    <mergeCell ref="A2:L2"/>
    <mergeCell ref="A5:B5"/>
    <mergeCell ref="A9:B9"/>
    <mergeCell ref="A10:B10"/>
    <mergeCell ref="A11:B11"/>
    <mergeCell ref="A12:B12"/>
    <mergeCell ref="A14:B14"/>
  </mergeCells>
  <conditionalFormatting sqref="B82">
    <cfRule type="duplicateValues" dxfId="0" priority="16" stopIfTrue="1"/>
  </conditionalFormatting>
  <conditionalFormatting sqref="B158">
    <cfRule type="expression" dxfId="1" priority="167" stopIfTrue="1">
      <formula>AND(COUNTIF($B$345:$B$533,B158)+COUNTIF($B$18:$B$343,B158)&gt;1,NOT(ISBLANK(B158)))</formula>
    </cfRule>
  </conditionalFormatting>
  <conditionalFormatting sqref="B166">
    <cfRule type="expression" dxfId="1" priority="165" stopIfTrue="1">
      <formula>AND(COUNTIF($B$346:$B$534,B166)+COUNTIF($B$18:$B$344,B166)&gt;1,NOT(ISBLANK(B166)))</formula>
    </cfRule>
  </conditionalFormatting>
  <conditionalFormatting sqref="B484">
    <cfRule type="duplicateValues" dxfId="0" priority="10"/>
    <cfRule type="duplicateValues" dxfId="0" priority="11"/>
    <cfRule type="duplicateValues" dxfId="0" priority="12"/>
    <cfRule type="duplicateValues" dxfId="0" priority="13"/>
  </conditionalFormatting>
  <conditionalFormatting sqref="B166 B158">
    <cfRule type="expression" dxfId="1" priority="20" stopIfTrue="1">
      <formula>AND(COUNTIF($B$156:$B$156,B158)&gt;1,NOT(ISBLANK(B158)))</formula>
    </cfRule>
  </conditionalFormatting>
  <printOptions horizontalCentered="1"/>
  <pageMargins left="0.0777777777777778" right="0.0777777777777778" top="0.590277777777778" bottom="0.393055555555556" header="0.196527777777778" footer="0.118055555555556"/>
  <pageSetup paperSize="9" scale="10" fitToHeight="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FkvKWDO</vt:lpstr>
      <vt:lpstr>JTuWxZ</vt:lpstr>
      <vt:lpstr>放大-</vt:lpstr>
      <vt:lpstr>附件1-实施项目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发改委</dc:creator>
  <cp:lastModifiedBy>Administrator</cp:lastModifiedBy>
  <dcterms:created xsi:type="dcterms:W3CDTF">2005-09-13T01:28:00Z</dcterms:created>
  <cp:lastPrinted>2019-12-06T03:54:00Z</cp:lastPrinted>
  <dcterms:modified xsi:type="dcterms:W3CDTF">2020-06-04T00:59:44Z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